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entre\30 GESTION FINANCIERE\FONDS SPECIFIQUES\GUICHET UNIQUE\1 -Administratif\Campagne recenst\2019\Docs de travail\"/>
    </mc:Choice>
  </mc:AlternateContent>
  <bookViews>
    <workbookView xWindow="0" yWindow="0" windowWidth="28800" windowHeight="12435" tabRatio="947" activeTab="2"/>
  </bookViews>
  <sheets>
    <sheet name="Notice d'utilisation" sheetId="10" r:id="rId1"/>
    <sheet name="Demande de PEC 1ère partie" sheetId="2" r:id="rId2"/>
    <sheet name="Demande de PEC 2de partie" sheetId="9" r:id="rId3"/>
    <sheet name="Frais de déplacement 3è partie" sheetId="11" r:id="rId4"/>
    <sheet name="Liste des grades et catégories" sheetId="7" r:id="rId5"/>
    <sheet name="Liste des diplômes + durée" sheetId="5" r:id="rId6"/>
  </sheets>
  <externalReferences>
    <externalReference r:id="rId7"/>
  </externalReferences>
  <definedNames>
    <definedName name="BASE_GRADES">'Liste des grades et catégories'!$B$4:$D$18</definedName>
    <definedName name="cofi">[1]base!$N$2:$N$3</definedName>
    <definedName name="cte">[1]base!$K$12:$K$13</definedName>
    <definedName name="EP">[1]base!$K$15:$K$45</definedName>
    <definedName name="ETS">[1]base!$A$2:$A$150</definedName>
    <definedName name="financement">[1]base!$K$2:$K$3</definedName>
    <definedName name="Liste_diplomes">'Liste des diplômes + durée'!$A$1:$D$31</definedName>
    <definedName name="SEXE">[1]base!$K$9:$K$10</definedName>
    <definedName name="_xlnm.Print_Area" localSheetId="1">'Demande de PEC 1ère partie'!$A$1:$G$62</definedName>
    <definedName name="_xlnm.Print_Area" localSheetId="2">'Demande de PEC 2de partie'!$A$1:$K$37</definedName>
  </definedNames>
  <calcPr calcId="152511"/>
</workbook>
</file>

<file path=xl/calcChain.xml><?xml version="1.0" encoding="utf-8"?>
<calcChain xmlns="http://schemas.openxmlformats.org/spreadsheetml/2006/main">
  <c r="J23" i="9" l="1"/>
  <c r="J22" i="9"/>
  <c r="J21" i="9"/>
  <c r="J165" i="11" l="1"/>
  <c r="G165" i="11"/>
  <c r="D165" i="11"/>
  <c r="J164" i="11"/>
  <c r="G164" i="11"/>
  <c r="D164" i="11"/>
  <c r="K166" i="11" s="1"/>
  <c r="K159" i="11"/>
  <c r="H159" i="11"/>
  <c r="E159" i="11"/>
  <c r="I158" i="11"/>
  <c r="K158" i="11" s="1"/>
  <c r="F158" i="11"/>
  <c r="H158" i="11" s="1"/>
  <c r="C158" i="11"/>
  <c r="E158" i="11" s="1"/>
  <c r="I157" i="11"/>
  <c r="K157" i="11" s="1"/>
  <c r="F157" i="11"/>
  <c r="H157" i="11" s="1"/>
  <c r="C157" i="11"/>
  <c r="E157" i="11" s="1"/>
  <c r="K156" i="11"/>
  <c r="K160" i="11" s="1"/>
  <c r="H156" i="11"/>
  <c r="E156" i="11"/>
  <c r="J151" i="11"/>
  <c r="J150" i="11"/>
  <c r="O149" i="11"/>
  <c r="N149" i="11"/>
  <c r="M149" i="11"/>
  <c r="J149" i="11"/>
  <c r="J148" i="11"/>
  <c r="J147" i="11"/>
  <c r="J145" i="11"/>
  <c r="J144" i="11"/>
  <c r="K152" i="11" s="1"/>
  <c r="K139" i="11"/>
  <c r="J139" i="11"/>
  <c r="G139" i="11"/>
  <c r="D139" i="11"/>
  <c r="J138" i="11"/>
  <c r="G138" i="11"/>
  <c r="D138" i="11"/>
  <c r="K138" i="11" s="1"/>
  <c r="K137" i="11"/>
  <c r="K140" i="11" s="1"/>
  <c r="M168" i="11" s="1"/>
  <c r="J137" i="11"/>
  <c r="G137" i="11"/>
  <c r="D137" i="11"/>
  <c r="F133" i="11"/>
  <c r="J80" i="11"/>
  <c r="G80" i="11"/>
  <c r="D80" i="11"/>
  <c r="J79" i="11"/>
  <c r="G79" i="11"/>
  <c r="D79" i="11"/>
  <c r="K81" i="11" s="1"/>
  <c r="K74" i="11"/>
  <c r="H74" i="11"/>
  <c r="E74" i="11"/>
  <c r="I73" i="11"/>
  <c r="K73" i="11" s="1"/>
  <c r="F73" i="11"/>
  <c r="H73" i="11" s="1"/>
  <c r="C73" i="11"/>
  <c r="E73" i="11" s="1"/>
  <c r="I72" i="11"/>
  <c r="K72" i="11" s="1"/>
  <c r="F72" i="11"/>
  <c r="H72" i="11" s="1"/>
  <c r="C72" i="11"/>
  <c r="E72" i="11" s="1"/>
  <c r="K71" i="11"/>
  <c r="K75" i="11" s="1"/>
  <c r="H71" i="11"/>
  <c r="E71" i="11"/>
  <c r="J66" i="11"/>
  <c r="J65" i="11"/>
  <c r="O64" i="11"/>
  <c r="N64" i="11"/>
  <c r="M64" i="11"/>
  <c r="J64" i="11"/>
  <c r="J63" i="11"/>
  <c r="J62" i="11"/>
  <c r="J60" i="11"/>
  <c r="J59" i="11"/>
  <c r="K67" i="11" s="1"/>
  <c r="K54" i="11"/>
  <c r="J54" i="11"/>
  <c r="G54" i="11"/>
  <c r="D54" i="11"/>
  <c r="J53" i="11"/>
  <c r="G53" i="11"/>
  <c r="D53" i="11"/>
  <c r="K53" i="11" s="1"/>
  <c r="K52" i="11"/>
  <c r="K55" i="11" s="1"/>
  <c r="J52" i="11"/>
  <c r="G52" i="11"/>
  <c r="D52" i="11"/>
  <c r="F48" i="11"/>
  <c r="J38" i="11"/>
  <c r="G38" i="11"/>
  <c r="D38" i="11"/>
  <c r="J37" i="11"/>
  <c r="G37" i="11"/>
  <c r="D37" i="11"/>
  <c r="K39" i="11" s="1"/>
  <c r="K32" i="11"/>
  <c r="H32" i="11"/>
  <c r="E32" i="11"/>
  <c r="I31" i="11"/>
  <c r="K31" i="11" s="1"/>
  <c r="H31" i="11"/>
  <c r="F31" i="11"/>
  <c r="C31" i="11"/>
  <c r="E31" i="11" s="1"/>
  <c r="I30" i="11"/>
  <c r="K30" i="11" s="1"/>
  <c r="F30" i="11"/>
  <c r="H30" i="11" s="1"/>
  <c r="E30" i="11"/>
  <c r="C30" i="11"/>
  <c r="K29" i="11"/>
  <c r="H29" i="11"/>
  <c r="E29" i="11"/>
  <c r="J24" i="11"/>
  <c r="J23" i="11"/>
  <c r="O22" i="11"/>
  <c r="N22" i="11"/>
  <c r="M22" i="11"/>
  <c r="J22" i="11"/>
  <c r="J21" i="11"/>
  <c r="J20" i="11"/>
  <c r="J18" i="11"/>
  <c r="J17" i="11"/>
  <c r="K25" i="11" s="1"/>
  <c r="J12" i="11"/>
  <c r="K12" i="11" s="1"/>
  <c r="G12" i="11"/>
  <c r="D12" i="11"/>
  <c r="J11" i="11"/>
  <c r="G11" i="11"/>
  <c r="D11" i="11"/>
  <c r="K11" i="11" s="1"/>
  <c r="J10" i="11"/>
  <c r="G10" i="11"/>
  <c r="D10" i="11"/>
  <c r="F6" i="11"/>
  <c r="H113" i="11"/>
  <c r="K116" i="11"/>
  <c r="I115" i="11"/>
  <c r="I114" i="11"/>
  <c r="K114" i="11" s="1"/>
  <c r="K113" i="11"/>
  <c r="H116" i="11"/>
  <c r="F115" i="11"/>
  <c r="F114" i="11"/>
  <c r="J96" i="11"/>
  <c r="G96" i="11"/>
  <c r="D96" i="11"/>
  <c r="J95" i="11"/>
  <c r="G95" i="11"/>
  <c r="D95" i="11"/>
  <c r="J94" i="11"/>
  <c r="G94" i="11"/>
  <c r="D94" i="11"/>
  <c r="K10" i="11" l="1"/>
  <c r="M83" i="11"/>
  <c r="K13" i="11"/>
  <c r="K33" i="11"/>
  <c r="K96" i="11"/>
  <c r="K95" i="11"/>
  <c r="K94" i="11"/>
  <c r="K97" i="11" s="1"/>
  <c r="H114" i="11"/>
  <c r="D21" i="9"/>
  <c r="D22" i="9"/>
  <c r="D23" i="9"/>
  <c r="D20" i="9"/>
  <c r="M41" i="11" l="1"/>
  <c r="J20" i="9" s="1"/>
  <c r="E24" i="9"/>
  <c r="H24" i="9"/>
  <c r="I23" i="9" l="1"/>
  <c r="I22" i="9"/>
  <c r="I21" i="9"/>
  <c r="I20" i="9"/>
  <c r="I24" i="9" l="1"/>
  <c r="F90" i="11"/>
  <c r="E116" i="11" l="1"/>
  <c r="J122" i="11"/>
  <c r="G122" i="11"/>
  <c r="D122" i="11"/>
  <c r="J121" i="11"/>
  <c r="G121" i="11"/>
  <c r="D121" i="11"/>
  <c r="C115" i="11"/>
  <c r="C114" i="11"/>
  <c r="J108" i="11"/>
  <c r="J107" i="11"/>
  <c r="O106" i="11"/>
  <c r="N106" i="11"/>
  <c r="M106" i="11"/>
  <c r="J106" i="11"/>
  <c r="J105" i="11"/>
  <c r="J104" i="11"/>
  <c r="J102" i="11"/>
  <c r="J101" i="11"/>
  <c r="F21" i="9"/>
  <c r="F20" i="9"/>
  <c r="K115" i="11" l="1"/>
  <c r="E115" i="11"/>
  <c r="H115" i="11"/>
  <c r="K123" i="11"/>
  <c r="K109" i="11"/>
  <c r="E113" i="11"/>
  <c r="E114" i="11"/>
  <c r="K117" i="11" l="1"/>
  <c r="M125" i="11" s="1"/>
  <c r="K21" i="9"/>
  <c r="C24" i="9" l="1"/>
  <c r="B24" i="9"/>
  <c r="F22" i="9"/>
  <c r="K22" i="9" s="1"/>
  <c r="F23" i="9"/>
  <c r="K23" i="9" l="1"/>
  <c r="K20" i="9"/>
  <c r="F24" i="9"/>
  <c r="J24" i="9" l="1"/>
  <c r="K24" i="9"/>
</calcChain>
</file>

<file path=xl/comments1.xml><?xml version="1.0" encoding="utf-8"?>
<comments xmlns="http://schemas.openxmlformats.org/spreadsheetml/2006/main">
  <authors>
    <author>MENANTEAU Stéphanie</author>
  </authors>
  <commentList>
    <comment ref="B19" authorId="0" shapeId="0">
      <text>
        <r>
          <rPr>
            <sz val="10"/>
            <color indexed="81"/>
            <rFont val="Calibri"/>
            <family val="2"/>
            <scheme val="minor"/>
          </rPr>
          <t>Les étudiants en formation continue, y compris les agents en études promotionnelles, ne sont pas redevables de la « contribution vie Etudiante et de Campus » (CVEC) d’une valeur de 90 euros, ni l’établissement ou l’ANFH qui prend en charge sa formation.</t>
        </r>
      </text>
    </comment>
  </commentList>
</comments>
</file>

<file path=xl/comments2.xml><?xml version="1.0" encoding="utf-8"?>
<comments xmlns="http://schemas.openxmlformats.org/spreadsheetml/2006/main">
  <authors>
    <author>Dc5100MT</author>
  </authors>
  <commentList>
    <comment ref="F6" authorId="0" shapeId="0">
      <text>
        <r>
          <rPr>
            <sz val="8"/>
            <color indexed="81"/>
            <rFont val="Tahoma"/>
            <family val="2"/>
          </rPr>
          <t>Merci de reporter le total  dans le tableau puissance fiscale</t>
        </r>
      </text>
    </comment>
    <comment ref="F48" authorId="0" shapeId="0">
      <text>
        <r>
          <rPr>
            <sz val="8"/>
            <color indexed="81"/>
            <rFont val="Tahoma"/>
            <family val="2"/>
          </rPr>
          <t>Merci de reporter le total  dans le tableau puissance fiscale</t>
        </r>
      </text>
    </comment>
    <comment ref="F90" authorId="0" shapeId="0">
      <text>
        <r>
          <rPr>
            <sz val="8"/>
            <color indexed="81"/>
            <rFont val="Tahoma"/>
            <family val="2"/>
          </rPr>
          <t>Merci de reporter le total  dans le tableau puissance fiscale</t>
        </r>
      </text>
    </comment>
    <comment ref="F133" authorId="0" shapeId="0">
      <text>
        <r>
          <rPr>
            <sz val="8"/>
            <color indexed="81"/>
            <rFont val="Tahoma"/>
            <family val="2"/>
          </rPr>
          <t>Merci de reporter le total  dans le tableau puissance fiscale</t>
        </r>
      </text>
    </comment>
  </commentList>
</comments>
</file>

<file path=xl/sharedStrings.xml><?xml version="1.0" encoding="utf-8"?>
<sst xmlns="http://schemas.openxmlformats.org/spreadsheetml/2006/main" count="429" uniqueCount="193">
  <si>
    <t>Montant</t>
  </si>
  <si>
    <t>Montant total</t>
  </si>
  <si>
    <t>SNCF 2ème classe</t>
  </si>
  <si>
    <t>Total déplacement</t>
  </si>
  <si>
    <t>Frais réels</t>
  </si>
  <si>
    <t>ETABLISSEMENT</t>
  </si>
  <si>
    <t>e-mail :</t>
  </si>
  <si>
    <t>N° SIRET :</t>
  </si>
  <si>
    <t>AGENT</t>
  </si>
  <si>
    <t>Grade :</t>
  </si>
  <si>
    <t>Date CTE :</t>
  </si>
  <si>
    <t>Avis</t>
  </si>
  <si>
    <t xml:space="preserve">Code ETS : </t>
  </si>
  <si>
    <t xml:space="preserve">Nom Etablissement : </t>
  </si>
  <si>
    <t xml:space="preserve">Dossier suivi par : </t>
  </si>
  <si>
    <t>Numéro de déclaration d'activité :</t>
  </si>
  <si>
    <t xml:space="preserve">Fait à : </t>
  </si>
  <si>
    <t xml:space="preserve">Le : </t>
  </si>
  <si>
    <t>Diplôme</t>
  </si>
  <si>
    <t>Durée réglementaire de la formation en semaines</t>
  </si>
  <si>
    <t xml:space="preserve">156 semaines (5460h) </t>
  </si>
  <si>
    <t>DE IDE</t>
  </si>
  <si>
    <t xml:space="preserve">120 semaines (4200h) </t>
  </si>
  <si>
    <t>DE pédicure podologue</t>
  </si>
  <si>
    <t>DE manipulateur électroradiologie</t>
  </si>
  <si>
    <t>DE ergothérapeute</t>
  </si>
  <si>
    <t xml:space="preserve">106 semaines (3714h) </t>
  </si>
  <si>
    <t>DE éducateur jeunes enfants</t>
  </si>
  <si>
    <t xml:space="preserve">102.8 semaines (3600h) </t>
  </si>
  <si>
    <t>DE technicien en analyse biomédicales</t>
  </si>
  <si>
    <t xml:space="preserve">97,8 semaines (3423h) </t>
  </si>
  <si>
    <t>DE éducateur technique spécialisé</t>
  </si>
  <si>
    <t xml:space="preserve">90.3 semaines (3160h) </t>
  </si>
  <si>
    <t>DE éducateur spécialisé</t>
  </si>
  <si>
    <t>Capacité orthophoniste</t>
  </si>
  <si>
    <t xml:space="preserve">81 semaines (2840h) </t>
  </si>
  <si>
    <t>DE psychomotricien</t>
  </si>
  <si>
    <t xml:space="preserve">72 semaines (2522h) </t>
  </si>
  <si>
    <t>18 mois incluant les CP</t>
  </si>
  <si>
    <t>24 mois incluant les CP</t>
  </si>
  <si>
    <t>DE moniteur éducateur</t>
  </si>
  <si>
    <t xml:space="preserve">55 semaines (1930h) </t>
  </si>
  <si>
    <t xml:space="preserve">49.7 semaines (1740h) </t>
  </si>
  <si>
    <t>BPJEPS</t>
  </si>
  <si>
    <t xml:space="preserve">45.2 semaines (1582h) </t>
  </si>
  <si>
    <t xml:space="preserve">43 semaines (1500h) </t>
  </si>
  <si>
    <t xml:space="preserve">41 semaines (1435h) </t>
  </si>
  <si>
    <t>DE cadre de santé</t>
  </si>
  <si>
    <t>41 semaines (1435h)</t>
  </si>
  <si>
    <t>DEJEPS</t>
  </si>
  <si>
    <t xml:space="preserve">34.3 semaines (1200h) </t>
  </si>
  <si>
    <t>DE Préparateur en pharmacie hospitalière</t>
  </si>
  <si>
    <t>Master péri natalité</t>
  </si>
  <si>
    <t>32.6 semaines (1140h)</t>
  </si>
  <si>
    <t>DE conseiller en économie sociale</t>
  </si>
  <si>
    <t xml:space="preserve">32 semaines (1100h) </t>
  </si>
  <si>
    <t xml:space="preserve">23.4 semaines (820h) </t>
  </si>
  <si>
    <t>Code diplôme</t>
  </si>
  <si>
    <t>Tél :</t>
  </si>
  <si>
    <t>L'établissement atteste avoir pris connaissance des conditions de prise en charge de l'ANFH, certifie l'exactitude des renseignements fournis et la conformité des documents joints.</t>
  </si>
  <si>
    <t>Total transports en commun</t>
  </si>
  <si>
    <t>DE sage-femme</t>
  </si>
  <si>
    <t>CERTIFICAT ORTHOPTISTE</t>
  </si>
  <si>
    <t>DE masseur-kinésithérapeute</t>
  </si>
  <si>
    <t>DE infirmier de bloc opératoire</t>
  </si>
  <si>
    <t>DE infirmier anesthésiste</t>
  </si>
  <si>
    <t>DE assistant de service social</t>
  </si>
  <si>
    <t>DE puéricultrice</t>
  </si>
  <si>
    <t>DE auxiliaire de puériculture</t>
  </si>
  <si>
    <t>DE aide-soignant</t>
  </si>
  <si>
    <t>3 ans (pas de durée réglementaire) - A voir lors dépôt d'une demande</t>
  </si>
  <si>
    <t xml:space="preserve">42 semaines (1360h) </t>
  </si>
  <si>
    <t>durée réglementaire de la formation en heures</t>
  </si>
  <si>
    <t>Durée 4 années (2 cyles de 2 ans)  soit 190 semaines  : 6670 h dont 1980 h Cours Magistraux et Travaux Dirigés, 1470 h stages, (3220 h Temps personnel non pris en charge) FD prise en charge durant les heures de CM et TD et stages</t>
  </si>
  <si>
    <t>Module complémentaire pour les IBODE</t>
  </si>
  <si>
    <t>DEAES accompagnant éducatif et social</t>
  </si>
  <si>
    <t xml:space="preserve">39 semaines (1365h) </t>
  </si>
  <si>
    <t xml:space="preserve">N° de SIRET : </t>
  </si>
  <si>
    <t>Montant mensuel du forfait</t>
  </si>
  <si>
    <t>Grades ou Catégories</t>
  </si>
  <si>
    <t>Numéro ligne</t>
  </si>
  <si>
    <t>Catégorie A (pour les autres grades non listés)</t>
  </si>
  <si>
    <t>Catégorie B (pour les autres grades non listés)</t>
  </si>
  <si>
    <t>Catégorie C (pour les autres grades non listés)</t>
  </si>
  <si>
    <t>DE Formation de l'infirmier en pratique avancée (IPA)</t>
  </si>
  <si>
    <t>CAFERUIS</t>
  </si>
  <si>
    <t xml:space="preserve">4 semestres universitaires </t>
  </si>
  <si>
    <t>Nom de l'organisme de formation :</t>
  </si>
  <si>
    <t>ORGANISME</t>
  </si>
  <si>
    <t>Prénom et NOM :</t>
  </si>
  <si>
    <t>FORMATION</t>
  </si>
  <si>
    <t xml:space="preserve">Date de fin de la formation : </t>
  </si>
  <si>
    <t>Exercices</t>
  </si>
  <si>
    <t>Exercice N</t>
  </si>
  <si>
    <t>Exercice N+1</t>
  </si>
  <si>
    <t>Exercice N+2</t>
  </si>
  <si>
    <t>Exercice N+3</t>
  </si>
  <si>
    <t>Coût total de la formation</t>
  </si>
  <si>
    <t>Non</t>
  </si>
  <si>
    <t>Oui</t>
  </si>
  <si>
    <t>FINANCEMENT</t>
  </si>
  <si>
    <t xml:space="preserve">Date de début de la formation : </t>
  </si>
  <si>
    <t xml:space="preserve">Cachet de l'établissement : </t>
  </si>
  <si>
    <t>Signature du directeur :</t>
  </si>
  <si>
    <t>Adjoint administratif</t>
  </si>
  <si>
    <t>Agent d'entretien qualifié</t>
  </si>
  <si>
    <t>Agent des services hospitaliers qualifié</t>
  </si>
  <si>
    <t>Aide médico-psychologique</t>
  </si>
  <si>
    <t>Aide-soignant</t>
  </si>
  <si>
    <t>Assistant de service social</t>
  </si>
  <si>
    <t>Educateur spécialisé</t>
  </si>
  <si>
    <t>Infirmier</t>
  </si>
  <si>
    <t>Infirmier de bloc opératoire</t>
  </si>
  <si>
    <t>Ouvrier principal</t>
  </si>
  <si>
    <t>Préparateur en pharmacie hospitalière</t>
  </si>
  <si>
    <t>FRAIS DE DEPLACEMENT ANNEE CIVILE N :</t>
  </si>
  <si>
    <t>Étape1</t>
  </si>
  <si>
    <t xml:space="preserve">VEHICULE PERSONNEL : </t>
  </si>
  <si>
    <t>Puissance fiscale</t>
  </si>
  <si>
    <t>Nombre de KM</t>
  </si>
  <si>
    <t>au-delà de 
10 000 KM</t>
  </si>
  <si>
    <t>5 Cv et moins</t>
  </si>
  <si>
    <t>Nombre de kms pour un aller retour</t>
  </si>
  <si>
    <t>6 et 7 Cv</t>
  </si>
  <si>
    <t>Nombre d'aller retour :</t>
  </si>
  <si>
    <t>8 Cv et plus</t>
  </si>
  <si>
    <t>Total km pour l'exercice</t>
  </si>
  <si>
    <t>Total véhicule personnel :</t>
  </si>
  <si>
    <t>Étape 2</t>
  </si>
  <si>
    <t>TRANSPORTS EN COMMUN :</t>
  </si>
  <si>
    <t>Prix Aller/Retour</t>
  </si>
  <si>
    <t>Nombre</t>
  </si>
  <si>
    <t>SNCF 1ère classe et/ou avion</t>
  </si>
  <si>
    <t>Prix Unitaire</t>
  </si>
  <si>
    <t>RATP - Carnet de 10 tickets</t>
  </si>
  <si>
    <t>RATP - ticket vendu à l'unité</t>
  </si>
  <si>
    <t>Autocar, bus, tramway</t>
  </si>
  <si>
    <t>Parking</t>
  </si>
  <si>
    <t>Péage</t>
  </si>
  <si>
    <t>Étape 3</t>
  </si>
  <si>
    <t>FRAIS D'HEBERGEMENT :</t>
  </si>
  <si>
    <t>Hôtel</t>
  </si>
  <si>
    <r>
      <t>du 1</t>
    </r>
    <r>
      <rPr>
        <vertAlign val="superscript"/>
        <sz val="10"/>
        <rFont val="Calibri"/>
        <family val="2"/>
      </rPr>
      <t>er</t>
    </r>
    <r>
      <rPr>
        <sz val="10"/>
        <rFont val="Calibri"/>
        <family val="2"/>
      </rPr>
      <t xml:space="preserve"> au 10</t>
    </r>
    <r>
      <rPr>
        <vertAlign val="superscript"/>
        <sz val="10"/>
        <rFont val="Calibri"/>
        <family val="2"/>
      </rPr>
      <t>ème</t>
    </r>
    <r>
      <rPr>
        <sz val="10"/>
        <rFont val="Calibri"/>
        <family val="2"/>
      </rPr>
      <t xml:space="preserve"> jour</t>
    </r>
  </si>
  <si>
    <r>
      <t>du 11</t>
    </r>
    <r>
      <rPr>
        <vertAlign val="superscript"/>
        <sz val="10"/>
        <rFont val="Calibri"/>
        <family val="2"/>
      </rPr>
      <t>ème</t>
    </r>
    <r>
      <rPr>
        <sz val="10"/>
        <rFont val="Calibri"/>
        <family val="2"/>
      </rPr>
      <t xml:space="preserve"> au 30</t>
    </r>
    <r>
      <rPr>
        <vertAlign val="superscript"/>
        <sz val="10"/>
        <rFont val="Calibri"/>
        <family val="2"/>
      </rPr>
      <t>ème</t>
    </r>
    <r>
      <rPr>
        <sz val="10"/>
        <rFont val="Calibri"/>
        <family val="2"/>
      </rPr>
      <t xml:space="preserve"> jour</t>
    </r>
  </si>
  <si>
    <r>
      <t>du 31</t>
    </r>
    <r>
      <rPr>
        <vertAlign val="superscript"/>
        <sz val="10"/>
        <rFont val="Calibri"/>
        <family val="2"/>
      </rPr>
      <t>ème</t>
    </r>
    <r>
      <rPr>
        <sz val="10"/>
        <rFont val="Calibri"/>
        <family val="2"/>
      </rPr>
      <t xml:space="preserve"> au 60</t>
    </r>
    <r>
      <rPr>
        <vertAlign val="superscript"/>
        <sz val="10"/>
        <rFont val="Calibri"/>
        <family val="2"/>
      </rPr>
      <t>ème</t>
    </r>
    <r>
      <rPr>
        <sz val="10"/>
        <rFont val="Calibri"/>
        <family val="2"/>
      </rPr>
      <t xml:space="preserve"> jour</t>
    </r>
  </si>
  <si>
    <r>
      <t>à partir du 61</t>
    </r>
    <r>
      <rPr>
        <vertAlign val="superscript"/>
        <sz val="10"/>
        <rFont val="Calibri"/>
        <family val="2"/>
      </rPr>
      <t>ème</t>
    </r>
    <r>
      <rPr>
        <sz val="10"/>
        <rFont val="Calibri"/>
        <family val="2"/>
      </rPr>
      <t xml:space="preserve"> jour</t>
    </r>
  </si>
  <si>
    <t>Total frais d'hébergement</t>
  </si>
  <si>
    <t>Étape 4</t>
  </si>
  <si>
    <t>FRAIS DE RESTAURATION :</t>
  </si>
  <si>
    <t>Repas</t>
  </si>
  <si>
    <t>Plein tarif</t>
  </si>
  <si>
    <t>Demi tarif</t>
  </si>
  <si>
    <t>Total général pour N</t>
  </si>
  <si>
    <t>Déjeuner</t>
  </si>
  <si>
    <t>Diner</t>
  </si>
  <si>
    <t>Total frais de restauration :</t>
  </si>
  <si>
    <t>FRAIS DE DEPLACEMENT ANNEE CIVILE N +1 :</t>
  </si>
  <si>
    <t>FRAIS DE DEPLACEMENT ANNEE CIVILE N +2 :</t>
  </si>
  <si>
    <r>
      <t xml:space="preserve">PRIORITE DE L'ACTION DE FORMATION  </t>
    </r>
    <r>
      <rPr>
        <b/>
        <sz val="10"/>
        <color rgb="FFFF0000"/>
        <rFont val="Wingdings 3"/>
        <family val="1"/>
        <charset val="2"/>
      </rPr>
      <t>Æ</t>
    </r>
    <r>
      <rPr>
        <b/>
        <sz val="10"/>
        <color rgb="FFFF0000"/>
        <rFont val="Arial"/>
        <family val="2"/>
      </rPr>
      <t xml:space="preserve"> </t>
    </r>
  </si>
  <si>
    <r>
      <t xml:space="preserve">Report de scolarité : précisez si 1er ou 2ème report, joindre </t>
    </r>
    <r>
      <rPr>
        <b/>
        <u/>
        <sz val="10"/>
        <rFont val="Arial"/>
        <family val="2"/>
      </rPr>
      <t>impérativement</t>
    </r>
    <r>
      <rPr>
        <b/>
        <sz val="10"/>
        <rFont val="Arial"/>
        <family val="2"/>
      </rPr>
      <t xml:space="preserve"> copie du courrier de report </t>
    </r>
  </si>
  <si>
    <t>GUIDE D'UTILISATION</t>
  </si>
  <si>
    <t>Frais d'inscription</t>
  </si>
  <si>
    <t>L'établissement souhaite prendre en charge le solde de la formation sur son plan de formation (83% du 2,10% du plan)</t>
  </si>
  <si>
    <t>Admis au concours  -   Date :</t>
  </si>
  <si>
    <t>Lieu de la formation :</t>
  </si>
  <si>
    <t>Jusqu'à
2 000 KM</t>
  </si>
  <si>
    <t>de 2 001 à
10 000 km</t>
  </si>
  <si>
    <t>Auxiliaire de puériculture</t>
  </si>
  <si>
    <r>
      <t xml:space="preserve">N° FINESS de l'Ets auquel l'agent est rattaché - </t>
    </r>
    <r>
      <rPr>
        <b/>
        <i/>
        <sz val="8"/>
        <color rgb="FFC00000"/>
        <rFont val="Arial"/>
        <family val="2"/>
      </rPr>
      <t>mention obligatoire</t>
    </r>
    <r>
      <rPr>
        <b/>
        <sz val="10"/>
        <rFont val="Arial"/>
        <family val="2"/>
      </rPr>
      <t xml:space="preserve"> :</t>
    </r>
  </si>
  <si>
    <t>En attente de résultat au concours    -    Date des résultats :</t>
  </si>
  <si>
    <t>Sur liste complémentaire, en position N° :</t>
  </si>
  <si>
    <r>
      <t xml:space="preserve">Mobilisation des heures de CPF de l'agent      </t>
    </r>
    <r>
      <rPr>
        <b/>
        <sz val="10"/>
        <color rgb="FFFF0000"/>
        <rFont val="Wingdings 3"/>
        <family val="1"/>
        <charset val="2"/>
      </rPr>
      <t>Æ</t>
    </r>
  </si>
  <si>
    <r>
      <t xml:space="preserve">Nombre d'heures CPF disponible à mobiliser sur la formation   </t>
    </r>
    <r>
      <rPr>
        <b/>
        <sz val="9"/>
        <color rgb="FFFF0000"/>
        <rFont val="Wingdings 3"/>
        <family val="1"/>
        <charset val="2"/>
      </rPr>
      <t xml:space="preserve"> Æ</t>
    </r>
  </si>
  <si>
    <t>Les heures de CPF seront mobilisées que si et seulement si la formation est éligible au CPF.</t>
  </si>
  <si>
    <t>Intitulé de la formation* :</t>
  </si>
  <si>
    <t>* Si la formation n'apparait pas dans la liste 
déroulante, merci de saisir l'intitulé de la formation :</t>
  </si>
  <si>
    <r>
      <t xml:space="preserve">L'organisme est référencé à datadock     </t>
    </r>
    <r>
      <rPr>
        <b/>
        <sz val="9"/>
        <color rgb="FFFF0000"/>
        <rFont val="Wingdings 3"/>
        <family val="1"/>
        <charset val="2"/>
      </rPr>
      <t>Æ</t>
    </r>
  </si>
  <si>
    <t>Seules les formations réalisées avec un organisme de formation référencé Datadock peuvent être financées par l'ANFH.</t>
  </si>
  <si>
    <t>Frais de traitement</t>
  </si>
  <si>
    <t>Frais de déplacement</t>
  </si>
  <si>
    <t>Frais pédagogiques</t>
  </si>
  <si>
    <r>
      <t xml:space="preserve"> </t>
    </r>
    <r>
      <rPr>
        <sz val="12"/>
        <rFont val="Arial"/>
        <family val="2"/>
      </rPr>
      <t xml:space="preserve">Bonjour,
 La 2ème campagne de recensement des Etudes Promotionnelles et la 1ère des dossiers Compte Personnel de Formation 2019 est ouverte.
 Pour vous accompagner dans le montage de vos dossiers EP et CPF, nous mettons à votre disposition un </t>
    </r>
    <r>
      <rPr>
        <u/>
        <sz val="12"/>
        <rFont val="Arial"/>
        <family val="2"/>
      </rPr>
      <t>Guide de financement</t>
    </r>
    <r>
      <rPr>
        <sz val="12"/>
        <rFont val="Arial"/>
        <family val="2"/>
      </rPr>
      <t xml:space="preserve"> :
 Vous allez maintenant compléter le nouveau dossier de candidature qui tient compte des évolutions de la politique de prise en charge des dossiers EP et CPF.
 Le dossier se compose de </t>
    </r>
    <r>
      <rPr>
        <u/>
        <sz val="12"/>
        <rFont val="Arial"/>
        <family val="2"/>
      </rPr>
      <t>3 parties à compléter</t>
    </r>
    <r>
      <rPr>
        <sz val="12"/>
        <rFont val="Arial"/>
        <family val="2"/>
      </rPr>
      <t xml:space="preserve"> :
     - 1ère partie : informations sur l'établissement, l'agent, la formation et l'organisme de formation. Pour compléter les informations demandées, 
munissez-vous de la convention de formation.
     - 2ème partie : le financement du projet (frais d'enseignement, frais de traitement et frais de déplacement)
     - 3ème partie : un guide pour vous accompagner à calculer les frais de déplacement de l'agent et compléter la partie 2 du dossier
 Si des questions subsistent, votre Conseillère en Gestion de Fonds est à votre écoute et vous accompagnera dans vos démarches et réflexions.
                        Pour l'impression du dossier en recto verso, sélectionner les
                        2 onglets de "Demande de PEC", puis cliquer sur Fichier,
                        Imprimer, et dans Paramètres, sélectionner "Imprimer les 
                        feuilles actives". 
</t>
    </r>
    <r>
      <rPr>
        <sz val="10"/>
        <rFont val="Arial"/>
        <family val="2"/>
      </rPr>
      <t xml:space="preserve">
  </t>
    </r>
  </si>
  <si>
    <t>Nbre de mois de formation par année civile
(une année compléte = 11 mois)</t>
  </si>
  <si>
    <t>Traitement de l’agent parti en formation moins de 52 jours</t>
  </si>
  <si>
    <t>Nbre d'heure de formation par année civile</t>
  </si>
  <si>
    <t xml:space="preserve">Montant du forfait par heure de formation </t>
  </si>
  <si>
    <t>Merci de sélectionner le grade de l'agent parti en formation (plus de 52 jours) :</t>
  </si>
  <si>
    <t>Traitement de l’agent parti en formation 
plus de 52 jours</t>
  </si>
  <si>
    <t xml:space="preserve">Si le dossier EP, CPF est accepté par le Comité Territorial, l'ANFH prendra en charge les frais réellement engagés par l'établissement pendant l'action de formation selon les critères de prise en charge EP et CPF ANFH .
</t>
  </si>
  <si>
    <t>FRAIS DE DEPLACEMENT ANNEE CIVILE N + 3 :</t>
  </si>
  <si>
    <t>Forfait Paris</t>
  </si>
  <si>
    <t>Forfait grandes villes et communes de Paris</t>
  </si>
  <si>
    <t>Forfait découcher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</si>
</sst>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quot;;[Red]\-#,##0\ &quot;€&quot;"/>
    <numFmt numFmtId="44" formatCode="_-* #,##0.00\ &quot;€&quot;_-;\-* #,##0.00\ &quot;€&quot;_-;_-* &quot;-&quot;??\ &quot;€&quot;_-;_-@_-"/>
    <numFmt numFmtId="43" formatCode="_-* #,##0.00\ _€_-;\-* #,##0.00\ _€_-;_-* &quot;-&quot;??\ _€_-;_-@_-"/>
    <numFmt numFmtId="164" formatCode="0#&quot; &quot;##&quot; &quot;##&quot; &quot;##&quot; &quot;##"/>
    <numFmt numFmtId="165" formatCode="00000"/>
    <numFmt numFmtId="166" formatCode="#,##0.00\ &quot;€&quot;"/>
    <numFmt numFmtId="167" formatCode="_-* #,##0.00\ [$€-40C]_-;\-* #,##0.00\ [$€-40C]_-;_-* &quot;-&quot;??\ [$€-40C]_-;_-@_-"/>
    <numFmt numFmtId="168" formatCode="_-* #,##0\ _€_-;\-* #,##0\ _€_-;_-* &quot;-&quot;??\ _€_-;_-@_-"/>
    <numFmt numFmtId="169" formatCode="_-* #,##0\ &quot;€&quot;_-;\-* #,##0\ &quot;€&quot;_-;_-* &quot;-&quot;??\ &quot;€&quot;_-;_-@_-"/>
  </numFmts>
  <fonts count="53"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b/>
      <sz val="9"/>
      <name val="Arial"/>
      <family val="2"/>
    </font>
    <font>
      <sz val="10"/>
      <name val="Arial"/>
      <family val="2"/>
    </font>
    <font>
      <b/>
      <sz val="10"/>
      <name val="Futura Md BT"/>
      <family val="2"/>
    </font>
    <font>
      <sz val="10"/>
      <name val="Wingdings"/>
      <charset val="2"/>
    </font>
    <font>
      <b/>
      <sz val="10"/>
      <color rgb="FF0070C0"/>
      <name val="Arial"/>
      <family val="2"/>
    </font>
    <font>
      <b/>
      <sz val="11"/>
      <color theme="9" tint="-0.499984740745262"/>
      <name val="Calibri"/>
      <family val="2"/>
      <scheme val="minor"/>
    </font>
    <font>
      <sz val="8"/>
      <color theme="1"/>
      <name val="Calibri"/>
      <family val="2"/>
      <scheme val="minor"/>
    </font>
    <font>
      <b/>
      <sz val="11"/>
      <name val="Calibri"/>
      <family val="2"/>
      <scheme val="minor"/>
    </font>
    <font>
      <b/>
      <sz val="11"/>
      <color rgb="FFFF3399"/>
      <name val="Calibri"/>
      <family val="2"/>
      <scheme val="minor"/>
    </font>
    <font>
      <b/>
      <sz val="11"/>
      <color rgb="FFC00000"/>
      <name val="Calibri"/>
      <family val="2"/>
      <scheme val="minor"/>
    </font>
    <font>
      <sz val="10"/>
      <color theme="1"/>
      <name val="Arial"/>
      <family val="2"/>
    </font>
    <font>
      <b/>
      <sz val="11"/>
      <color rgb="FFFF0000"/>
      <name val="Calibri"/>
      <family val="2"/>
      <scheme val="minor"/>
    </font>
    <font>
      <u/>
      <sz val="8"/>
      <color theme="10"/>
      <name val="Calibri"/>
      <family val="2"/>
    </font>
    <font>
      <b/>
      <sz val="11"/>
      <name val="Arial"/>
      <family val="2"/>
    </font>
    <font>
      <b/>
      <sz val="10"/>
      <color rgb="FFFF0000"/>
      <name val="Wingdings 3"/>
      <family val="1"/>
      <charset val="2"/>
    </font>
    <font>
      <b/>
      <sz val="10"/>
      <color rgb="FFFF0000"/>
      <name val="Arial"/>
      <family val="2"/>
    </font>
    <font>
      <sz val="9"/>
      <color theme="9" tint="-0.499984740745262"/>
      <name val="Arial"/>
      <family val="2"/>
    </font>
    <font>
      <b/>
      <sz val="12"/>
      <color theme="9" tint="-0.499984740745262"/>
      <name val="Calibri"/>
      <family val="2"/>
      <scheme val="minor"/>
    </font>
    <font>
      <b/>
      <sz val="10"/>
      <color theme="1"/>
      <name val="Arial"/>
      <family val="2"/>
    </font>
    <font>
      <b/>
      <sz val="10"/>
      <color theme="0"/>
      <name val="Arial"/>
      <family val="2"/>
    </font>
    <font>
      <sz val="11"/>
      <name val="Arial"/>
      <family val="2"/>
    </font>
    <font>
      <b/>
      <sz val="9"/>
      <color rgb="FFFF0000"/>
      <name val="Wingdings 3"/>
      <family val="1"/>
      <charset val="2"/>
    </font>
    <font>
      <sz val="10"/>
      <color indexed="10"/>
      <name val="Arial"/>
      <family val="2"/>
    </font>
    <font>
      <sz val="10"/>
      <name val="Arial"/>
      <family val="2"/>
    </font>
    <font>
      <b/>
      <sz val="16"/>
      <color theme="0"/>
      <name val="Calibri"/>
      <family val="2"/>
    </font>
    <font>
      <sz val="10"/>
      <color indexed="9"/>
      <name val="Calibri"/>
      <family val="2"/>
    </font>
    <font>
      <sz val="10"/>
      <name val="Calibri"/>
      <family val="2"/>
    </font>
    <font>
      <b/>
      <sz val="10"/>
      <name val="Calibri"/>
      <family val="2"/>
    </font>
    <font>
      <b/>
      <sz val="10"/>
      <color indexed="9"/>
      <name val="Calibri"/>
      <family val="2"/>
    </font>
    <font>
      <b/>
      <sz val="10"/>
      <color rgb="FF33CCCC"/>
      <name val="Calibri"/>
      <family val="2"/>
    </font>
    <font>
      <vertAlign val="superscript"/>
      <sz val="10"/>
      <name val="Calibri"/>
      <family val="2"/>
    </font>
    <font>
      <sz val="8"/>
      <color indexed="81"/>
      <name val="Tahoma"/>
      <family val="2"/>
    </font>
    <font>
      <b/>
      <u/>
      <sz val="10"/>
      <name val="Arial"/>
      <family val="2"/>
    </font>
    <font>
      <i/>
      <sz val="9"/>
      <name val="Arial"/>
      <family val="2"/>
    </font>
    <font>
      <b/>
      <sz val="12"/>
      <color rgb="FF6666CC"/>
      <name val="Arial"/>
      <family val="2"/>
    </font>
    <font>
      <sz val="10"/>
      <color indexed="81"/>
      <name val="Calibri"/>
      <family val="2"/>
      <scheme val="minor"/>
    </font>
    <font>
      <sz val="10"/>
      <color theme="0"/>
      <name val="Arial"/>
      <family val="2"/>
    </font>
    <font>
      <b/>
      <u/>
      <sz val="8"/>
      <name val="Calibri"/>
      <family val="2"/>
    </font>
    <font>
      <b/>
      <sz val="16"/>
      <color theme="9" tint="-0.499984740745262"/>
      <name val="Calibri"/>
      <family val="2"/>
      <scheme val="minor"/>
    </font>
    <font>
      <b/>
      <i/>
      <sz val="8"/>
      <color rgb="FFC00000"/>
      <name val="Arial"/>
      <family val="2"/>
    </font>
    <font>
      <b/>
      <sz val="11"/>
      <color theme="1"/>
      <name val="Arial"/>
      <family val="2"/>
    </font>
    <font>
      <b/>
      <sz val="16"/>
      <color theme="9" tint="-0.499984740745262"/>
      <name val="Arial"/>
      <family val="2"/>
    </font>
    <font>
      <sz val="12"/>
      <name val="Arial"/>
      <family val="2"/>
    </font>
    <font>
      <u/>
      <sz val="12"/>
      <name val="Arial"/>
      <family val="2"/>
    </font>
    <font>
      <b/>
      <sz val="13"/>
      <name val="Arial"/>
      <family val="2"/>
    </font>
    <font>
      <b/>
      <i/>
      <sz val="12"/>
      <name val="Arial"/>
      <family val="2"/>
    </font>
    <font>
      <sz val="9"/>
      <name val="Calibri"/>
      <family val="2"/>
    </font>
  </fonts>
  <fills count="23">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8BDBD9"/>
        <bgColor indexed="64"/>
      </patternFill>
    </fill>
    <fill>
      <patternFill patternType="solid">
        <fgColor theme="0"/>
        <bgColor indexed="64"/>
      </patternFill>
    </fill>
    <fill>
      <patternFill patternType="solid">
        <fgColor rgb="FF3EBCB9"/>
        <bgColor indexed="64"/>
      </patternFill>
    </fill>
    <fill>
      <patternFill patternType="solid">
        <fgColor rgb="FFB6E8E7"/>
        <bgColor indexed="64"/>
      </patternFill>
    </fill>
    <fill>
      <patternFill patternType="solid">
        <fgColor rgb="FF00999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57E1B"/>
        <bgColor indexed="64"/>
      </patternFill>
    </fill>
    <fill>
      <patternFill patternType="solid">
        <fgColor rgb="FF36A4A1"/>
        <bgColor indexed="64"/>
      </patternFill>
    </fill>
    <fill>
      <patternFill patternType="solid">
        <fgColor rgb="FF4773FF"/>
        <bgColor indexed="64"/>
      </patternFill>
    </fill>
    <fill>
      <patternFill patternType="solid">
        <fgColor rgb="FF819FFF"/>
        <bgColor indexed="64"/>
      </patternFill>
    </fill>
    <fill>
      <patternFill patternType="solid">
        <fgColor rgb="FFB3C5FF"/>
        <bgColor indexed="64"/>
      </patternFill>
    </fill>
    <fill>
      <patternFill patternType="solid">
        <fgColor rgb="FF7030A0"/>
        <bgColor indexed="64"/>
      </patternFill>
    </fill>
    <fill>
      <patternFill patternType="solid">
        <fgColor rgb="FFC7A1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9" tint="-0.24994659260841701"/>
      </bottom>
      <diagonal/>
    </border>
    <border>
      <left/>
      <right/>
      <top/>
      <bottom style="medium">
        <color rgb="FFEA7500"/>
      </bottom>
      <diagonal/>
    </border>
    <border>
      <left/>
      <right/>
      <top style="medium">
        <color theme="9"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3EBCB9"/>
      </left>
      <right/>
      <top/>
      <bottom/>
      <diagonal/>
    </border>
    <border>
      <left/>
      <right style="thin">
        <color rgb="FF3EBCB9"/>
      </right>
      <top/>
      <bottom/>
      <diagonal/>
    </border>
    <border>
      <left style="thin">
        <color rgb="FF8BDBD9"/>
      </left>
      <right/>
      <top style="thin">
        <color rgb="FF8BDBD9"/>
      </top>
      <bottom style="thin">
        <color rgb="FF8BDBD9"/>
      </bottom>
      <diagonal/>
    </border>
    <border>
      <left/>
      <right/>
      <top style="thin">
        <color rgb="FF8BDBD9"/>
      </top>
      <bottom style="thin">
        <color rgb="FF8BDBD9"/>
      </bottom>
      <diagonal/>
    </border>
    <border>
      <left/>
      <right style="thin">
        <color rgb="FF8BDBD9"/>
      </right>
      <top style="thin">
        <color rgb="FF8BDBD9"/>
      </top>
      <bottom style="thin">
        <color rgb="FF8BDBD9"/>
      </bottom>
      <diagonal/>
    </border>
    <border>
      <left style="thin">
        <color rgb="FF8BDBD9"/>
      </left>
      <right/>
      <top/>
      <bottom/>
      <diagonal/>
    </border>
    <border>
      <left/>
      <right style="thin">
        <color rgb="FF8BDBD9"/>
      </right>
      <top/>
      <bottom/>
      <diagonal/>
    </border>
    <border>
      <left style="thin">
        <color rgb="FF8BDBD9"/>
      </left>
      <right/>
      <top/>
      <bottom style="thin">
        <color rgb="FF8BDBD9"/>
      </bottom>
      <diagonal/>
    </border>
    <border>
      <left/>
      <right/>
      <top/>
      <bottom style="thin">
        <color rgb="FF8BDBD9"/>
      </bottom>
      <diagonal/>
    </border>
    <border>
      <left/>
      <right style="thin">
        <color rgb="FF8BDBD9"/>
      </right>
      <top/>
      <bottom style="thin">
        <color rgb="FF8BDBD9"/>
      </bottom>
      <diagonal/>
    </border>
  </borders>
  <cellStyleXfs count="5">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43" fontId="29" fillId="0" borderId="0" applyFont="0" applyFill="0" applyBorder="0" applyAlignment="0" applyProtection="0"/>
  </cellStyleXfs>
  <cellXfs count="311">
    <xf numFmtId="0" fontId="0" fillId="0" borderId="0" xfId="0"/>
    <xf numFmtId="0" fontId="0" fillId="0" borderId="0" xfId="0" applyProtection="1"/>
    <xf numFmtId="0" fontId="0" fillId="0" borderId="0" xfId="0" applyBorder="1" applyProtection="1"/>
    <xf numFmtId="0" fontId="8" fillId="0" borderId="0" xfId="0" applyFont="1" applyAlignment="1" applyProtection="1"/>
    <xf numFmtId="0" fontId="0" fillId="0" borderId="0" xfId="0" applyFill="1" applyProtection="1"/>
    <xf numFmtId="0" fontId="2" fillId="0" borderId="0" xfId="0" applyFont="1" applyAlignment="1" applyProtection="1">
      <alignment horizontal="right"/>
    </xf>
    <xf numFmtId="0" fontId="7" fillId="0" borderId="0" xfId="0" applyFont="1" applyBorder="1" applyProtection="1"/>
    <xf numFmtId="0" fontId="0" fillId="0" borderId="0" xfId="0" applyFill="1" applyBorder="1" applyProtection="1"/>
    <xf numFmtId="0" fontId="0" fillId="0" borderId="0" xfId="0" applyBorder="1" applyAlignment="1" applyProtection="1"/>
    <xf numFmtId="0" fontId="0" fillId="0" borderId="0" xfId="0" applyBorder="1" applyAlignment="1" applyProtection="1">
      <alignment horizontal="right"/>
    </xf>
    <xf numFmtId="0" fontId="0" fillId="0" borderId="0" xfId="0" applyFill="1" applyBorder="1" applyAlignment="1" applyProtection="1"/>
    <xf numFmtId="0" fontId="0" fillId="0" borderId="0" xfId="0" applyAlignment="1" applyProtection="1">
      <alignment horizontal="left"/>
    </xf>
    <xf numFmtId="0" fontId="0" fillId="0" borderId="0" xfId="0" applyAlignment="1" applyProtection="1">
      <alignment horizontal="right"/>
    </xf>
    <xf numFmtId="0" fontId="7" fillId="0" borderId="0" xfId="0" applyFont="1" applyAlignment="1" applyProtection="1">
      <alignment horizontal="right"/>
    </xf>
    <xf numFmtId="0" fontId="14" fillId="0" borderId="0" xfId="0" applyFont="1" applyAlignment="1" applyProtection="1">
      <alignment horizontal="center" vertical="center" textRotation="90"/>
    </xf>
    <xf numFmtId="0" fontId="7" fillId="0" borderId="0" xfId="0" applyFont="1" applyProtection="1"/>
    <xf numFmtId="0" fontId="0" fillId="0" borderId="0" xfId="0" applyFill="1" applyBorder="1" applyAlignment="1" applyProtection="1">
      <alignment horizontal="center"/>
    </xf>
    <xf numFmtId="14" fontId="0" fillId="0" borderId="0" xfId="0" applyNumberFormat="1" applyFill="1" applyBorder="1" applyAlignment="1" applyProtection="1">
      <alignment horizontal="center"/>
    </xf>
    <xf numFmtId="14" fontId="7" fillId="0" borderId="0" xfId="0" applyNumberFormat="1" applyFont="1" applyFill="1" applyBorder="1" applyAlignment="1" applyProtection="1">
      <alignment horizontal="left"/>
    </xf>
    <xf numFmtId="0" fontId="7" fillId="0" borderId="0" xfId="0" applyFont="1" applyAlignment="1" applyProtection="1">
      <alignment horizontal="left"/>
    </xf>
    <xf numFmtId="0" fontId="0" fillId="0" borderId="0" xfId="0" applyFill="1" applyAlignment="1" applyProtection="1">
      <alignment horizontal="right"/>
    </xf>
    <xf numFmtId="0" fontId="2" fillId="0" borderId="0" xfId="0" applyFont="1" applyAlignment="1" applyProtection="1">
      <alignment horizontal="center" vertical="center" wrapText="1" readingOrder="1"/>
    </xf>
    <xf numFmtId="0" fontId="0" fillId="0" borderId="0" xfId="0" applyAlignment="1" applyProtection="1">
      <alignment horizontal="center" vertical="center" wrapText="1" readingOrder="1"/>
    </xf>
    <xf numFmtId="0" fontId="0" fillId="0" borderId="0" xfId="0" applyAlignment="1" applyProtection="1">
      <alignment readingOrder="1"/>
    </xf>
    <xf numFmtId="0" fontId="7" fillId="0" borderId="0" xfId="0" applyFont="1" applyAlignment="1" applyProtection="1">
      <alignment readingOrder="1"/>
    </xf>
    <xf numFmtId="0" fontId="2" fillId="0" borderId="0" xfId="0" applyFont="1" applyProtection="1"/>
    <xf numFmtId="0" fontId="0" fillId="0" borderId="0" xfId="0" applyFill="1" applyAlignment="1" applyProtection="1"/>
    <xf numFmtId="0" fontId="1" fillId="0" borderId="0" xfId="0" applyFont="1" applyProtection="1"/>
    <xf numFmtId="0" fontId="2" fillId="0" borderId="0" xfId="0" applyFont="1" applyAlignment="1" applyProtection="1">
      <alignment horizontal="right" vertical="center"/>
    </xf>
    <xf numFmtId="164" fontId="12" fillId="0" borderId="0" xfId="0" applyNumberFormat="1" applyFont="1" applyFill="1" applyBorder="1" applyAlignment="1" applyProtection="1">
      <alignment horizontal="center"/>
    </xf>
    <xf numFmtId="0" fontId="11" fillId="0" borderId="0" xfId="0" applyFont="1" applyBorder="1" applyAlignment="1" applyProtection="1">
      <alignment vertical="center" textRotation="90"/>
    </xf>
    <xf numFmtId="0" fontId="11" fillId="0" borderId="0" xfId="0" applyFont="1" applyAlignment="1" applyProtection="1">
      <alignment vertical="center" textRotation="90"/>
    </xf>
    <xf numFmtId="0" fontId="11" fillId="0" borderId="0" xfId="0" applyFont="1" applyFill="1" applyBorder="1" applyAlignment="1" applyProtection="1">
      <alignment vertical="center" textRotation="90"/>
    </xf>
    <xf numFmtId="0" fontId="5" fillId="0" borderId="0" xfId="0" applyFont="1" applyFill="1" applyAlignment="1" applyProtection="1">
      <alignment wrapText="1"/>
    </xf>
    <xf numFmtId="14" fontId="6" fillId="0" borderId="0" xfId="0" applyNumberFormat="1" applyFont="1" applyFill="1" applyBorder="1" applyAlignment="1" applyProtection="1">
      <alignment wrapText="1"/>
    </xf>
    <xf numFmtId="0" fontId="19" fillId="2" borderId="10"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0" fontId="22" fillId="0" borderId="0" xfId="0" applyFont="1" applyBorder="1" applyAlignment="1" applyProtection="1">
      <alignment horizontal="left"/>
    </xf>
    <xf numFmtId="0" fontId="2" fillId="0" borderId="0" xfId="0" applyFont="1" applyBorder="1" applyProtection="1"/>
    <xf numFmtId="0" fontId="2" fillId="0" borderId="0" xfId="0" applyFont="1" applyFill="1" applyBorder="1" applyProtection="1"/>
    <xf numFmtId="0" fontId="7" fillId="0" borderId="0" xfId="0" applyFont="1" applyFill="1" applyBorder="1" applyProtection="1"/>
    <xf numFmtId="0" fontId="0" fillId="0" borderId="0" xfId="0" applyFill="1" applyBorder="1" applyAlignment="1" applyProtection="1">
      <alignment horizontal="right"/>
    </xf>
    <xf numFmtId="0" fontId="7" fillId="0" borderId="0" xfId="0" applyFont="1" applyFill="1" applyAlignment="1" applyProtection="1">
      <alignment horizontal="right"/>
    </xf>
    <xf numFmtId="0" fontId="23" fillId="0" borderId="4" xfId="0" applyFont="1" applyBorder="1" applyAlignment="1" applyProtection="1">
      <alignment horizontal="center" vertical="center"/>
    </xf>
    <xf numFmtId="0" fontId="9" fillId="0" borderId="0" xfId="0" applyFont="1" applyFill="1" applyProtection="1"/>
    <xf numFmtId="0" fontId="2" fillId="0" borderId="0" xfId="0" applyFont="1" applyFill="1" applyAlignment="1" applyProtection="1">
      <alignment horizontal="left"/>
    </xf>
    <xf numFmtId="0" fontId="2" fillId="0" borderId="0" xfId="0" applyFont="1" applyAlignment="1" applyProtection="1"/>
    <xf numFmtId="0" fontId="7" fillId="0" borderId="0" xfId="0" applyFont="1" applyFill="1" applyAlignment="1" applyProtection="1">
      <alignment horizontal="left"/>
    </xf>
    <xf numFmtId="0" fontId="11" fillId="0" borderId="0" xfId="0" applyFont="1" applyFill="1" applyAlignment="1" applyProtection="1">
      <alignment vertical="center" textRotation="90"/>
    </xf>
    <xf numFmtId="0" fontId="1" fillId="0" borderId="0" xfId="0" applyFont="1" applyFill="1" applyAlignment="1" applyProtection="1">
      <alignment horizontal="left"/>
    </xf>
    <xf numFmtId="0" fontId="0" fillId="0" borderId="0" xfId="0" applyFill="1" applyAlignment="1" applyProtection="1">
      <alignment horizontal="left"/>
    </xf>
    <xf numFmtId="0" fontId="6" fillId="0" borderId="0" xfId="0" applyFont="1" applyProtection="1"/>
    <xf numFmtId="0" fontId="6" fillId="0" borderId="0" xfId="0" applyFont="1" applyFill="1" applyProtection="1"/>
    <xf numFmtId="0" fontId="22" fillId="0" borderId="0" xfId="0" applyFont="1" applyAlignment="1" applyProtection="1">
      <alignment vertical="center"/>
    </xf>
    <xf numFmtId="0" fontId="1" fillId="2" borderId="10" xfId="0" applyFont="1" applyFill="1" applyBorder="1" applyAlignment="1" applyProtection="1">
      <protection locked="0"/>
    </xf>
    <xf numFmtId="0" fontId="2" fillId="0" borderId="0" xfId="0" applyFont="1" applyFill="1" applyBorder="1" applyAlignment="1" applyProtection="1">
      <alignment horizontal="right"/>
    </xf>
    <xf numFmtId="44" fontId="26" fillId="4" borderId="3" xfId="2" applyFont="1" applyFill="1" applyBorder="1" applyAlignment="1" applyProtection="1">
      <alignment vertical="center" wrapText="1"/>
      <protection locked="0"/>
    </xf>
    <xf numFmtId="44" fontId="26" fillId="4" borderId="3" xfId="2" applyFont="1" applyFill="1" applyBorder="1" applyAlignment="1" applyProtection="1">
      <alignment horizontal="center" vertical="center" wrapText="1"/>
      <protection locked="0"/>
    </xf>
    <xf numFmtId="0" fontId="0" fillId="0" borderId="0" xfId="0" applyAlignment="1" applyProtection="1">
      <alignment vertical="center" readingOrder="1"/>
    </xf>
    <xf numFmtId="0" fontId="16" fillId="0" borderId="0" xfId="0" applyFont="1" applyAlignment="1" applyProtection="1">
      <alignment vertical="center" readingOrder="1"/>
    </xf>
    <xf numFmtId="0" fontId="1" fillId="0" borderId="0" xfId="0" applyFont="1" applyAlignment="1" applyProtection="1">
      <alignment vertical="center" readingOrder="1"/>
    </xf>
    <xf numFmtId="0" fontId="10" fillId="0" borderId="0" xfId="0" applyFont="1" applyAlignment="1" applyProtection="1">
      <alignment vertical="center" readingOrder="1"/>
    </xf>
    <xf numFmtId="166" fontId="2" fillId="7" borderId="1" xfId="0" applyNumberFormat="1" applyFont="1" applyFill="1" applyBorder="1" applyAlignment="1" applyProtection="1">
      <alignment horizontal="right" vertical="center"/>
    </xf>
    <xf numFmtId="0" fontId="26" fillId="4" borderId="0" xfId="0" applyFont="1" applyFill="1" applyAlignment="1" applyProtection="1"/>
    <xf numFmtId="0" fontId="26" fillId="7" borderId="3" xfId="0" applyFont="1" applyFill="1" applyBorder="1" applyAlignment="1" applyProtection="1">
      <alignment horizontal="center" vertical="center" wrapText="1"/>
      <protection locked="0"/>
    </xf>
    <xf numFmtId="14" fontId="1" fillId="2" borderId="10" xfId="0" applyNumberFormat="1" applyFont="1" applyFill="1" applyBorder="1" applyAlignment="1" applyProtection="1">
      <alignment horizontal="center"/>
      <protection locked="0"/>
    </xf>
    <xf numFmtId="0" fontId="1" fillId="2" borderId="10" xfId="0" applyFont="1" applyFill="1" applyBorder="1" applyProtection="1">
      <protection locked="0"/>
    </xf>
    <xf numFmtId="0" fontId="13" fillId="2" borderId="11" xfId="0" applyFont="1" applyFill="1" applyBorder="1" applyAlignment="1" applyProtection="1">
      <protection locked="0"/>
    </xf>
    <xf numFmtId="14" fontId="1" fillId="2" borderId="10" xfId="0" applyNumberFormat="1" applyFont="1" applyFill="1" applyBorder="1" applyAlignment="1" applyProtection="1">
      <alignment horizontal="left"/>
      <protection locked="0"/>
    </xf>
    <xf numFmtId="14" fontId="1" fillId="2" borderId="10" xfId="0" applyNumberFormat="1" applyFont="1" applyFill="1" applyBorder="1" applyProtection="1">
      <protection locked="0"/>
    </xf>
    <xf numFmtId="14" fontId="1" fillId="2" borderId="10" xfId="0" applyNumberFormat="1" applyFont="1" applyFill="1" applyBorder="1" applyAlignment="1" applyProtection="1">
      <protection locked="0"/>
    </xf>
    <xf numFmtId="0" fontId="1" fillId="2" borderId="10" xfId="0" applyFont="1" applyFill="1" applyBorder="1" applyAlignment="1" applyProtection="1">
      <alignment vertical="center" wrapText="1"/>
      <protection locked="0"/>
    </xf>
    <xf numFmtId="0" fontId="22" fillId="0" borderId="0" xfId="0" applyFont="1" applyBorder="1" applyAlignment="1" applyProtection="1"/>
    <xf numFmtId="0" fontId="12" fillId="0" borderId="0" xfId="0" applyFont="1" applyFill="1" applyBorder="1" applyAlignment="1" applyProtection="1"/>
    <xf numFmtId="0" fontId="2" fillId="0" borderId="0" xfId="0" applyFont="1" applyAlignment="1" applyProtection="1">
      <alignment horizontal="left"/>
    </xf>
    <xf numFmtId="167" fontId="0" fillId="0" borderId="0" xfId="0" applyNumberFormat="1" applyBorder="1" applyProtection="1"/>
    <xf numFmtId="0" fontId="2" fillId="0" borderId="13" xfId="0" applyFont="1" applyBorder="1" applyAlignment="1" applyProtection="1">
      <alignment horizontal="center" vertical="center" wrapText="1" readingOrder="1"/>
    </xf>
    <xf numFmtId="0" fontId="2" fillId="0" borderId="14" xfId="0" applyFont="1" applyBorder="1" applyAlignment="1" applyProtection="1">
      <alignment horizontal="center" vertical="center" wrapText="1" readingOrder="1"/>
    </xf>
    <xf numFmtId="0" fontId="0" fillId="0" borderId="17" xfId="0" applyBorder="1" applyAlignment="1" applyProtection="1">
      <alignment vertical="center" readingOrder="1"/>
    </xf>
    <xf numFmtId="0" fontId="0" fillId="0" borderId="16" xfId="0" applyBorder="1" applyAlignment="1" applyProtection="1">
      <alignment vertical="center" readingOrder="1"/>
    </xf>
    <xf numFmtId="0" fontId="16" fillId="0" borderId="17" xfId="0" applyFont="1" applyBorder="1" applyAlignment="1" applyProtection="1">
      <alignment vertical="center" readingOrder="1"/>
    </xf>
    <xf numFmtId="0" fontId="16" fillId="0" borderId="16" xfId="0" applyFont="1" applyBorder="1" applyAlignment="1" applyProtection="1">
      <alignment vertical="center" readingOrder="1"/>
    </xf>
    <xf numFmtId="0" fontId="1" fillId="0" borderId="17" xfId="0" applyFont="1" applyBorder="1" applyAlignment="1" applyProtection="1">
      <alignment vertical="center" readingOrder="1"/>
    </xf>
    <xf numFmtId="0" fontId="16" fillId="0" borderId="17" xfId="0" applyFont="1" applyBorder="1" applyAlignment="1" applyProtection="1">
      <alignment vertical="center" wrapText="1" readingOrder="1"/>
    </xf>
    <xf numFmtId="0" fontId="1" fillId="0" borderId="0" xfId="0" applyFont="1" applyBorder="1" applyProtection="1"/>
    <xf numFmtId="0" fontId="31" fillId="0" borderId="0" xfId="0" applyFont="1" applyFill="1" applyProtection="1"/>
    <xf numFmtId="0" fontId="32" fillId="0" borderId="0" xfId="0" applyFont="1" applyFill="1" applyProtection="1"/>
    <xf numFmtId="0" fontId="33" fillId="0" borderId="0" xfId="0" applyFont="1" applyFill="1" applyBorder="1" applyAlignment="1" applyProtection="1"/>
    <xf numFmtId="0" fontId="33" fillId="0" borderId="0" xfId="0" applyFont="1" applyFill="1" applyProtection="1"/>
    <xf numFmtId="0" fontId="34" fillId="0" borderId="0" xfId="0" applyFont="1" applyFill="1" applyProtection="1"/>
    <xf numFmtId="0" fontId="35" fillId="0" borderId="0" xfId="0" applyFont="1" applyFill="1" applyBorder="1" applyAlignment="1" applyProtection="1">
      <alignment horizontal="left"/>
    </xf>
    <xf numFmtId="0" fontId="33" fillId="0" borderId="0" xfId="0" applyFont="1" applyFill="1" applyBorder="1" applyAlignment="1" applyProtection="1">
      <alignment horizontal="left"/>
    </xf>
    <xf numFmtId="0" fontId="32" fillId="0" borderId="3" xfId="0" applyFont="1" applyBorder="1" applyAlignment="1" applyProtection="1">
      <alignment vertical="center" wrapText="1"/>
    </xf>
    <xf numFmtId="0" fontId="32" fillId="0" borderId="3" xfId="0" applyFont="1" applyBorder="1" applyAlignment="1" applyProtection="1">
      <alignment horizontal="center" wrapText="1"/>
    </xf>
    <xf numFmtId="0" fontId="32" fillId="0" borderId="14" xfId="0" applyFont="1" applyBorder="1" applyAlignment="1" applyProtection="1">
      <alignment horizontal="center" wrapText="1"/>
    </xf>
    <xf numFmtId="0" fontId="32" fillId="0" borderId="13" xfId="0" applyFont="1" applyBorder="1" applyAlignment="1" applyProtection="1">
      <alignment horizontal="center" wrapText="1"/>
    </xf>
    <xf numFmtId="0" fontId="32" fillId="0" borderId="1" xfId="0" applyFont="1" applyBorder="1" applyAlignment="1" applyProtection="1">
      <alignment horizontal="center" wrapText="1"/>
    </xf>
    <xf numFmtId="0" fontId="32" fillId="0" borderId="0" xfId="0" applyFont="1" applyAlignment="1" applyProtection="1">
      <alignment horizontal="center" wrapText="1"/>
    </xf>
    <xf numFmtId="0" fontId="32" fillId="0" borderId="0" xfId="0" applyFont="1" applyFill="1" applyAlignment="1" applyProtection="1">
      <alignment wrapText="1"/>
    </xf>
    <xf numFmtId="0" fontId="32" fillId="0" borderId="0" xfId="0" applyFont="1" applyFill="1" applyAlignment="1" applyProtection="1">
      <alignment horizontal="center" wrapText="1"/>
    </xf>
    <xf numFmtId="166" fontId="32" fillId="0" borderId="1" xfId="0" applyNumberFormat="1" applyFont="1" applyBorder="1" applyAlignment="1" applyProtection="1">
      <alignment horizontal="center"/>
    </xf>
    <xf numFmtId="168" fontId="32" fillId="11" borderId="1" xfId="4" applyNumberFormat="1" applyFont="1" applyFill="1" applyBorder="1" applyAlignment="1" applyProtection="1">
      <alignment horizontal="center"/>
      <protection locked="0"/>
    </xf>
    <xf numFmtId="166" fontId="32" fillId="0" borderId="1" xfId="0" applyNumberFormat="1" applyFont="1" applyBorder="1" applyAlignment="1" applyProtection="1">
      <alignment horizontal="right"/>
    </xf>
    <xf numFmtId="166" fontId="32" fillId="0" borderId="9" xfId="0" applyNumberFormat="1" applyFont="1" applyBorder="1" applyAlignment="1" applyProtection="1">
      <alignment horizontal="center"/>
    </xf>
    <xf numFmtId="166" fontId="32" fillId="0" borderId="2" xfId="0" applyNumberFormat="1" applyFont="1" applyBorder="1" applyAlignment="1" applyProtection="1">
      <alignment horizontal="right"/>
    </xf>
    <xf numFmtId="166" fontId="33" fillId="0" borderId="9" xfId="0" applyNumberFormat="1" applyFont="1" applyBorder="1" applyProtection="1"/>
    <xf numFmtId="0" fontId="32" fillId="0" borderId="0" xfId="0" applyFont="1" applyProtection="1"/>
    <xf numFmtId="0" fontId="32" fillId="0" borderId="0" xfId="0" applyFont="1" applyFill="1" applyBorder="1" applyAlignment="1" applyProtection="1"/>
    <xf numFmtId="3" fontId="32" fillId="0" borderId="0" xfId="0" applyNumberFormat="1" applyFont="1" applyFill="1" applyProtection="1"/>
    <xf numFmtId="166" fontId="33" fillId="12" borderId="9" xfId="0" applyNumberFormat="1" applyFont="1" applyFill="1" applyBorder="1" applyProtection="1"/>
    <xf numFmtId="0" fontId="35" fillId="0" borderId="0" xfId="0" applyFont="1" applyAlignment="1" applyProtection="1">
      <alignment horizontal="left"/>
    </xf>
    <xf numFmtId="0" fontId="33" fillId="0" borderId="0" xfId="0" applyFont="1" applyFill="1" applyBorder="1" applyAlignment="1" applyProtection="1">
      <alignment horizontal="center"/>
    </xf>
    <xf numFmtId="166" fontId="33" fillId="0" borderId="0" xfId="0" applyNumberFormat="1" applyFont="1" applyFill="1" applyBorder="1" applyProtection="1"/>
    <xf numFmtId="0" fontId="32" fillId="0" borderId="3" xfId="0" applyFont="1" applyBorder="1" applyAlignment="1" applyProtection="1">
      <alignment horizontal="center"/>
    </xf>
    <xf numFmtId="0" fontId="32" fillId="0" borderId="1" xfId="0" applyFont="1" applyBorder="1" applyAlignment="1" applyProtection="1">
      <alignment horizontal="center"/>
    </xf>
    <xf numFmtId="0" fontId="32" fillId="0" borderId="8" xfId="0" applyFont="1" applyBorder="1" applyProtection="1"/>
    <xf numFmtId="0" fontId="32" fillId="0" borderId="9" xfId="0" applyFont="1" applyBorder="1" applyProtection="1"/>
    <xf numFmtId="166" fontId="32" fillId="11" borderId="1" xfId="0" applyNumberFormat="1" applyFont="1" applyFill="1" applyBorder="1" applyAlignment="1" applyProtection="1">
      <alignment horizontal="center"/>
      <protection locked="0"/>
    </xf>
    <xf numFmtId="0" fontId="32" fillId="11" borderId="1" xfId="0" applyFont="1" applyFill="1" applyBorder="1" applyProtection="1">
      <protection locked="0"/>
    </xf>
    <xf numFmtId="166" fontId="32" fillId="0" borderId="1" xfId="0" applyNumberFormat="1" applyFont="1" applyBorder="1" applyProtection="1"/>
    <xf numFmtId="166" fontId="33" fillId="0" borderId="0" xfId="0" applyNumberFormat="1" applyFont="1" applyBorder="1" applyProtection="1"/>
    <xf numFmtId="166" fontId="33" fillId="0" borderId="0" xfId="0" applyNumberFormat="1" applyFont="1" applyBorder="1" applyAlignment="1" applyProtection="1">
      <alignment horizontal="center"/>
    </xf>
    <xf numFmtId="0" fontId="32" fillId="0" borderId="0" xfId="0" applyFont="1" applyAlignment="1" applyProtection="1">
      <alignment horizontal="center"/>
    </xf>
    <xf numFmtId="0" fontId="31" fillId="0" borderId="0" xfId="0" applyFont="1" applyFill="1" applyAlignment="1" applyProtection="1">
      <alignment horizontal="center"/>
    </xf>
    <xf numFmtId="0" fontId="32" fillId="0" borderId="0" xfId="0" applyFont="1" applyFill="1" applyAlignment="1" applyProtection="1">
      <alignment horizontal="center"/>
    </xf>
    <xf numFmtId="0" fontId="32" fillId="11" borderId="2" xfId="0" applyFont="1" applyFill="1" applyBorder="1" applyProtection="1">
      <protection locked="0"/>
    </xf>
    <xf numFmtId="166" fontId="33" fillId="12" borderId="1" xfId="0" applyNumberFormat="1" applyFont="1" applyFill="1" applyBorder="1" applyProtection="1"/>
    <xf numFmtId="166" fontId="33" fillId="0" borderId="0" xfId="0" applyNumberFormat="1" applyFont="1" applyFill="1" applyBorder="1" applyAlignment="1" applyProtection="1">
      <alignment vertical="center"/>
    </xf>
    <xf numFmtId="0" fontId="32" fillId="0" borderId="0" xfId="0" applyFont="1" applyBorder="1" applyAlignment="1" applyProtection="1">
      <alignment horizontal="left"/>
    </xf>
    <xf numFmtId="0" fontId="32" fillId="0" borderId="8" xfId="0" applyFont="1" applyBorder="1" applyAlignment="1" applyProtection="1"/>
    <xf numFmtId="166" fontId="32" fillId="0" borderId="0" xfId="0" applyNumberFormat="1" applyFont="1" applyBorder="1" applyAlignment="1" applyProtection="1">
      <alignment horizontal="center"/>
    </xf>
    <xf numFmtId="0" fontId="32" fillId="0" borderId="0" xfId="0" applyFont="1" applyBorder="1" applyProtection="1"/>
    <xf numFmtId="166" fontId="32" fillId="0" borderId="0" xfId="0" applyNumberFormat="1" applyFont="1" applyBorder="1" applyProtection="1"/>
    <xf numFmtId="3" fontId="32" fillId="0" borderId="0" xfId="0" applyNumberFormat="1" applyFont="1" applyBorder="1" applyProtection="1"/>
    <xf numFmtId="0" fontId="35" fillId="0" borderId="0" xfId="0" applyFont="1" applyBorder="1" applyAlignment="1" applyProtection="1">
      <alignment horizontal="left"/>
    </xf>
    <xf numFmtId="0" fontId="32" fillId="0" borderId="14" xfId="0" applyFont="1" applyBorder="1" applyAlignment="1" applyProtection="1">
      <alignment horizontal="center"/>
    </xf>
    <xf numFmtId="0" fontId="32" fillId="0" borderId="13" xfId="0" applyFont="1" applyBorder="1" applyAlignment="1" applyProtection="1">
      <alignment horizontal="center"/>
    </xf>
    <xf numFmtId="166" fontId="32" fillId="0" borderId="2" xfId="0" applyNumberFormat="1" applyFont="1" applyBorder="1" applyProtection="1"/>
    <xf numFmtId="0" fontId="32" fillId="0" borderId="1" xfId="0" applyFont="1" applyBorder="1" applyProtection="1"/>
    <xf numFmtId="0" fontId="39" fillId="0" borderId="0" xfId="0" applyFont="1" applyBorder="1" applyAlignment="1" applyProtection="1"/>
    <xf numFmtId="0" fontId="39" fillId="0" borderId="0" xfId="0" applyFont="1" applyAlignment="1" applyProtection="1">
      <alignment vertical="center"/>
    </xf>
    <xf numFmtId="0" fontId="33" fillId="0" borderId="0" xfId="0" applyFont="1" applyFill="1" applyBorder="1" applyAlignment="1" applyProtection="1">
      <alignment vertical="center"/>
    </xf>
    <xf numFmtId="0" fontId="26" fillId="4" borderId="17" xfId="0" applyFont="1" applyFill="1" applyBorder="1" applyAlignment="1" applyProtection="1">
      <alignment wrapText="1"/>
    </xf>
    <xf numFmtId="166" fontId="33" fillId="13" borderId="1" xfId="0" applyNumberFormat="1" applyFont="1" applyFill="1" applyBorder="1" applyAlignment="1" applyProtection="1">
      <alignment horizontal="center" vertical="center"/>
    </xf>
    <xf numFmtId="0" fontId="33" fillId="0" borderId="1" xfId="0" applyFont="1" applyFill="1" applyBorder="1" applyAlignment="1" applyProtection="1"/>
    <xf numFmtId="1" fontId="33" fillId="11" borderId="1" xfId="0" applyNumberFormat="1" applyFont="1" applyFill="1" applyBorder="1" applyAlignment="1" applyProtection="1">
      <alignment horizontal="right"/>
      <protection locked="0"/>
    </xf>
    <xf numFmtId="0" fontId="30" fillId="0" borderId="0" xfId="0" applyFont="1" applyFill="1" applyAlignment="1" applyProtection="1">
      <alignment vertical="center"/>
    </xf>
    <xf numFmtId="0" fontId="32" fillId="0" borderId="0" xfId="0" applyFont="1" applyFill="1" applyBorder="1" applyAlignment="1" applyProtection="1">
      <alignment horizontal="center" wrapText="1"/>
    </xf>
    <xf numFmtId="0" fontId="32" fillId="0" borderId="0" xfId="0" applyFont="1" applyFill="1" applyBorder="1" applyAlignment="1" applyProtection="1">
      <alignment wrapText="1"/>
    </xf>
    <xf numFmtId="0" fontId="31" fillId="0" borderId="0" xfId="0" applyFont="1" applyFill="1" applyBorder="1" applyProtection="1"/>
    <xf numFmtId="0" fontId="32" fillId="0" borderId="0" xfId="0" applyFont="1" applyFill="1" applyBorder="1" applyProtection="1"/>
    <xf numFmtId="0" fontId="33" fillId="13" borderId="1" xfId="0" applyFont="1" applyFill="1" applyBorder="1" applyAlignment="1" applyProtection="1">
      <alignment horizontal="center" vertical="center"/>
    </xf>
    <xf numFmtId="165" fontId="13" fillId="0" borderId="0" xfId="0" applyNumberFormat="1" applyFont="1" applyFill="1" applyBorder="1" applyAlignment="1" applyProtection="1">
      <alignment horizontal="center"/>
    </xf>
    <xf numFmtId="44" fontId="26" fillId="9" borderId="3" xfId="2" applyFont="1" applyFill="1" applyBorder="1" applyAlignment="1" applyProtection="1">
      <alignment vertical="center" wrapText="1"/>
    </xf>
    <xf numFmtId="44" fontId="1" fillId="14" borderId="2" xfId="2" applyFont="1" applyFill="1" applyBorder="1" applyAlignment="1" applyProtection="1">
      <alignment vertical="center"/>
    </xf>
    <xf numFmtId="44" fontId="1" fillId="14" borderId="13" xfId="2" applyFont="1" applyFill="1" applyBorder="1" applyAlignment="1" applyProtection="1">
      <alignment vertical="center"/>
    </xf>
    <xf numFmtId="165" fontId="0" fillId="0" borderId="0" xfId="0" applyNumberFormat="1" applyProtection="1"/>
    <xf numFmtId="0" fontId="0" fillId="15" borderId="0" xfId="0" applyFill="1" applyProtection="1"/>
    <xf numFmtId="0" fontId="13" fillId="0" borderId="0" xfId="0" applyFont="1" applyAlignment="1" applyProtection="1">
      <alignment vertical="center"/>
    </xf>
    <xf numFmtId="0" fontId="13" fillId="0" borderId="0" xfId="0" applyFont="1" applyAlignment="1" applyProtection="1">
      <alignment horizontal="left" vertical="center"/>
    </xf>
    <xf numFmtId="165" fontId="42" fillId="0" borderId="0" xfId="0" applyNumberFormat="1" applyFont="1" applyProtection="1"/>
    <xf numFmtId="0" fontId="2" fillId="0" borderId="0" xfId="0" applyFont="1" applyBorder="1" applyAlignment="1" applyProtection="1">
      <alignment horizontal="right"/>
    </xf>
    <xf numFmtId="1" fontId="33" fillId="11" borderId="1" xfId="0" applyNumberFormat="1" applyFont="1" applyFill="1" applyBorder="1" applyAlignment="1" applyProtection="1">
      <protection locked="0"/>
    </xf>
    <xf numFmtId="0" fontId="33" fillId="0" borderId="19" xfId="0" applyFont="1" applyFill="1" applyBorder="1" applyAlignment="1" applyProtection="1">
      <alignment horizontal="left"/>
    </xf>
    <xf numFmtId="0" fontId="0" fillId="7" borderId="0" xfId="0" applyFill="1"/>
    <xf numFmtId="0" fontId="0" fillId="7" borderId="0" xfId="0" applyFill="1" applyAlignment="1"/>
    <xf numFmtId="0" fontId="0" fillId="6" borderId="0" xfId="0" applyFill="1" applyAlignment="1"/>
    <xf numFmtId="0" fontId="30" fillId="0" borderId="0" xfId="0" applyFont="1" applyFill="1" applyAlignment="1" applyProtection="1">
      <alignment horizontal="center" vertical="center"/>
    </xf>
    <xf numFmtId="0" fontId="0" fillId="7" borderId="20" xfId="0" applyFill="1" applyBorder="1" applyAlignment="1"/>
    <xf numFmtId="0" fontId="0" fillId="7" borderId="0" xfId="0" applyFill="1" applyBorder="1" applyAlignment="1"/>
    <xf numFmtId="0" fontId="0" fillId="7" borderId="21" xfId="0" applyFill="1" applyBorder="1" applyAlignment="1"/>
    <xf numFmtId="0" fontId="0" fillId="6" borderId="22" xfId="0" applyFill="1" applyBorder="1"/>
    <xf numFmtId="0" fontId="0" fillId="6" borderId="23" xfId="0" applyFill="1" applyBorder="1"/>
    <xf numFmtId="0" fontId="0" fillId="6" borderId="24" xfId="0" applyFill="1" applyBorder="1"/>
    <xf numFmtId="0" fontId="2"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8" fillId="0" borderId="0" xfId="1" applyFont="1" applyFill="1" applyBorder="1" applyAlignment="1" applyProtection="1">
      <alignment horizontal="center"/>
    </xf>
    <xf numFmtId="0" fontId="17" fillId="0" borderId="0" xfId="0" applyFont="1" applyFill="1" applyBorder="1" applyAlignment="1" applyProtection="1">
      <alignment horizontal="center"/>
    </xf>
    <xf numFmtId="0" fontId="0" fillId="0" borderId="0" xfId="0" applyFill="1" applyBorder="1" applyAlignment="1" applyProtection="1">
      <alignment horizontal="left"/>
    </xf>
    <xf numFmtId="14" fontId="0" fillId="0" borderId="0" xfId="0" applyNumberFormat="1" applyFill="1" applyBorder="1" applyAlignment="1" applyProtection="1">
      <alignment horizontal="left"/>
    </xf>
    <xf numFmtId="0" fontId="1" fillId="0" borderId="0" xfId="0" applyFont="1" applyFill="1" applyBorder="1" applyAlignment="1" applyProtection="1"/>
    <xf numFmtId="14" fontId="0" fillId="0" borderId="0" xfId="0" applyNumberFormat="1" applyFill="1" applyBorder="1" applyProtection="1"/>
    <xf numFmtId="0" fontId="1" fillId="0" borderId="0" xfId="0" applyFont="1" applyFill="1" applyBorder="1" applyProtection="1"/>
    <xf numFmtId="0" fontId="2" fillId="0" borderId="0" xfId="0" applyFont="1" applyFill="1" applyBorder="1" applyAlignment="1" applyProtection="1"/>
    <xf numFmtId="0" fontId="2" fillId="0" borderId="12" xfId="0" applyFont="1" applyFill="1" applyBorder="1" applyAlignment="1" applyProtection="1"/>
    <xf numFmtId="164" fontId="2" fillId="0" borderId="0" xfId="0" applyNumberFormat="1" applyFont="1" applyFill="1" applyBorder="1" applyAlignment="1" applyProtection="1">
      <alignment horizontal="center"/>
    </xf>
    <xf numFmtId="0" fontId="0" fillId="0" borderId="0" xfId="0"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0" xfId="0" applyFont="1" applyAlignment="1" applyProtection="1">
      <alignment horizontal="right" vertical="center"/>
    </xf>
    <xf numFmtId="0" fontId="24" fillId="0" borderId="0" xfId="0" applyFont="1" applyBorder="1" applyAlignment="1" applyProtection="1">
      <alignment horizontal="center"/>
    </xf>
    <xf numFmtId="6" fontId="24" fillId="0" borderId="0" xfId="0" applyNumberFormat="1" applyFont="1" applyBorder="1" applyAlignment="1" applyProtection="1"/>
    <xf numFmtId="0" fontId="1" fillId="0" borderId="0" xfId="0" applyFont="1" applyAlignment="1" applyProtection="1">
      <alignment horizontal="left"/>
    </xf>
    <xf numFmtId="0" fontId="1" fillId="0" borderId="0" xfId="0" applyFont="1" applyAlignment="1" applyProtection="1"/>
    <xf numFmtId="0" fontId="28" fillId="0" borderId="0" xfId="0" applyFont="1" applyBorder="1" applyAlignment="1" applyProtection="1"/>
    <xf numFmtId="0" fontId="2" fillId="0" borderId="3" xfId="0" applyFont="1" applyBorder="1" applyAlignment="1" applyProtection="1">
      <alignment horizontal="center" vertical="center" wrapText="1"/>
    </xf>
    <xf numFmtId="0" fontId="2" fillId="16"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7" borderId="0" xfId="0" applyFont="1" applyFill="1" applyAlignment="1" applyProtection="1">
      <alignment horizontal="center" vertical="center" wrapText="1"/>
    </xf>
    <xf numFmtId="0" fontId="24" fillId="7" borderId="1" xfId="0" applyFont="1" applyFill="1" applyBorder="1" applyAlignment="1" applyProtection="1">
      <alignment horizontal="center" vertical="center" wrapText="1"/>
    </xf>
    <xf numFmtId="0" fontId="25" fillId="8"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1" fillId="0" borderId="13" xfId="0" applyFont="1" applyBorder="1" applyAlignment="1" applyProtection="1">
      <alignment vertical="center" wrapText="1"/>
    </xf>
    <xf numFmtId="0" fontId="1" fillId="0" borderId="0" xfId="0" applyFont="1" applyAlignment="1" applyProtection="1">
      <alignment vertical="center"/>
    </xf>
    <xf numFmtId="0" fontId="2" fillId="0" borderId="2" xfId="0" applyFont="1" applyBorder="1" applyAlignment="1" applyProtection="1">
      <alignment horizontal="left" vertical="center" wrapText="1"/>
    </xf>
    <xf numFmtId="166" fontId="2" fillId="16" borderId="2" xfId="0" applyNumberFormat="1" applyFont="1" applyFill="1" applyBorder="1" applyAlignment="1" applyProtection="1">
      <alignment horizontal="right" vertical="center"/>
    </xf>
    <xf numFmtId="166" fontId="2" fillId="3" borderId="1" xfId="0" applyNumberFormat="1" applyFont="1" applyFill="1" applyBorder="1" applyAlignment="1" applyProtection="1">
      <alignment horizontal="right" vertical="center"/>
    </xf>
    <xf numFmtId="166" fontId="25" fillId="8" borderId="1" xfId="0" applyNumberFormat="1" applyFont="1" applyFill="1" applyBorder="1" applyAlignment="1" applyProtection="1">
      <alignment horizontal="right" vertical="center"/>
    </xf>
    <xf numFmtId="166" fontId="2" fillId="5" borderId="2" xfId="0" applyNumberFormat="1" applyFont="1" applyFill="1" applyBorder="1" applyAlignment="1" applyProtection="1">
      <alignment vertical="center"/>
    </xf>
    <xf numFmtId="166" fontId="32" fillId="0" borderId="1" xfId="0" applyNumberFormat="1" applyFont="1" applyFill="1" applyBorder="1" applyAlignment="1" applyProtection="1">
      <alignment horizontal="center" wrapText="1"/>
    </xf>
    <xf numFmtId="1" fontId="33" fillId="0" borderId="0" xfId="0" applyNumberFormat="1" applyFont="1" applyFill="1" applyBorder="1" applyProtection="1"/>
    <xf numFmtId="1" fontId="33" fillId="0" borderId="0" xfId="0" applyNumberFormat="1" applyFont="1" applyFill="1" applyBorder="1" applyAlignment="1" applyProtection="1">
      <alignment horizontal="right"/>
    </xf>
    <xf numFmtId="0" fontId="32" fillId="0" borderId="0" xfId="0" applyFont="1" applyBorder="1" applyAlignment="1" applyProtection="1">
      <alignment horizontal="center"/>
    </xf>
    <xf numFmtId="0" fontId="33" fillId="0" borderId="18" xfId="0" applyFont="1" applyFill="1" applyBorder="1" applyAlignment="1" applyProtection="1">
      <alignment horizontal="left"/>
    </xf>
    <xf numFmtId="0" fontId="14" fillId="0" borderId="0" xfId="0" applyFont="1" applyFill="1" applyBorder="1" applyAlignment="1" applyProtection="1">
      <alignment horizontal="center" vertical="center" textRotation="90"/>
    </xf>
    <xf numFmtId="0" fontId="9" fillId="0" borderId="0" xfId="0" applyFont="1" applyFill="1" applyBorder="1" applyProtection="1"/>
    <xf numFmtId="0" fontId="1" fillId="0" borderId="0" xfId="0" applyFont="1" applyFill="1" applyBorder="1" applyAlignment="1" applyProtection="1">
      <alignment vertical="center"/>
    </xf>
    <xf numFmtId="169" fontId="26" fillId="7" borderId="3" xfId="2" applyNumberFormat="1" applyFont="1" applyFill="1" applyBorder="1" applyAlignment="1" applyProtection="1">
      <alignment vertical="center" wrapText="1"/>
    </xf>
    <xf numFmtId="0" fontId="26" fillId="4" borderId="16" xfId="0" applyFont="1" applyFill="1" applyBorder="1" applyAlignment="1" applyProtection="1">
      <alignment wrapText="1"/>
    </xf>
    <xf numFmtId="0" fontId="2" fillId="7" borderId="1" xfId="0" applyFont="1" applyFill="1" applyBorder="1" applyAlignment="1" applyProtection="1">
      <alignment horizontal="center" vertical="center" wrapText="1"/>
    </xf>
    <xf numFmtId="44" fontId="26" fillId="7" borderId="1" xfId="2" applyFont="1" applyFill="1" applyBorder="1" applyAlignment="1" applyProtection="1">
      <alignment vertical="center" wrapText="1"/>
    </xf>
    <xf numFmtId="0" fontId="25" fillId="19" borderId="1" xfId="0" applyFont="1" applyFill="1" applyBorder="1" applyAlignment="1" applyProtection="1">
      <alignment horizontal="center" vertical="center" wrapText="1"/>
    </xf>
    <xf numFmtId="44" fontId="25" fillId="19" borderId="1" xfId="2" applyFont="1" applyFill="1" applyBorder="1" applyAlignment="1" applyProtection="1">
      <alignment horizontal="center" vertical="center" wrapText="1"/>
    </xf>
    <xf numFmtId="44" fontId="25" fillId="20" borderId="1" xfId="2" applyFont="1" applyFill="1" applyBorder="1" applyAlignment="1" applyProtection="1">
      <alignment horizontal="center" vertical="center" wrapText="1"/>
    </xf>
    <xf numFmtId="0" fontId="26" fillId="4" borderId="6" xfId="0" applyFont="1" applyFill="1" applyBorder="1" applyAlignment="1" applyProtection="1">
      <alignment wrapText="1"/>
    </xf>
    <xf numFmtId="0" fontId="26" fillId="4" borderId="15" xfId="0" applyFont="1" applyFill="1" applyBorder="1" applyAlignment="1" applyProtection="1">
      <alignment wrapText="1"/>
    </xf>
    <xf numFmtId="0" fontId="25" fillId="21" borderId="6" xfId="0" applyFont="1" applyFill="1" applyBorder="1" applyAlignment="1" applyProtection="1">
      <alignment horizontal="center" vertical="center" wrapText="1"/>
    </xf>
    <xf numFmtId="167" fontId="25" fillId="21" borderId="2" xfId="2" applyNumberFormat="1" applyFont="1" applyFill="1" applyBorder="1" applyAlignment="1" applyProtection="1">
      <alignment horizontal="right" vertical="center"/>
    </xf>
    <xf numFmtId="167" fontId="26" fillId="22" borderId="13" xfId="2" applyNumberFormat="1" applyFont="1" applyFill="1" applyBorder="1" applyAlignment="1" applyProtection="1">
      <alignment vertical="center" wrapText="1"/>
    </xf>
    <xf numFmtId="0" fontId="2" fillId="0" borderId="0" xfId="0" applyFont="1" applyAlignment="1" applyProtection="1">
      <alignment horizontal="left" vertical="top" wrapText="1"/>
    </xf>
    <xf numFmtId="0" fontId="50" fillId="0" borderId="0" xfId="0" applyFont="1" applyAlignment="1" applyProtection="1">
      <alignment horizontal="left" vertical="top" wrapText="1"/>
    </xf>
    <xf numFmtId="0" fontId="26" fillId="7" borderId="1" xfId="0" applyFont="1" applyFill="1" applyBorder="1" applyAlignment="1" applyProtection="1">
      <alignment horizontal="right" vertical="center" wrapText="1"/>
      <protection locked="0"/>
    </xf>
    <xf numFmtId="168" fontId="24" fillId="7" borderId="1" xfId="4" applyNumberFormat="1" applyFont="1" applyFill="1" applyBorder="1" applyAlignment="1" applyProtection="1">
      <alignment horizontal="center" vertical="center"/>
    </xf>
    <xf numFmtId="168" fontId="24" fillId="7" borderId="1" xfId="4" applyNumberFormat="1" applyFont="1" applyFill="1" applyBorder="1" applyAlignment="1" applyProtection="1">
      <alignment horizontal="left" vertical="center"/>
    </xf>
    <xf numFmtId="0" fontId="33" fillId="0" borderId="18" xfId="0" applyFont="1" applyFill="1" applyBorder="1" applyAlignment="1" applyProtection="1">
      <alignment horizontal="left"/>
    </xf>
    <xf numFmtId="0" fontId="32" fillId="0" borderId="0" xfId="0" applyFont="1" applyBorder="1" applyAlignment="1" applyProtection="1">
      <alignment horizontal="center"/>
    </xf>
    <xf numFmtId="0" fontId="32" fillId="0" borderId="1" xfId="0" applyFont="1" applyBorder="1" applyAlignment="1" applyProtection="1">
      <alignment horizontal="left"/>
    </xf>
    <xf numFmtId="0" fontId="32" fillId="0" borderId="2" xfId="0" applyFont="1" applyBorder="1" applyAlignment="1" applyProtection="1"/>
    <xf numFmtId="0" fontId="32" fillId="0" borderId="1" xfId="0" applyFont="1" applyBorder="1" applyAlignment="1" applyProtection="1">
      <alignment horizontal="center" vertical="center"/>
    </xf>
    <xf numFmtId="0" fontId="32" fillId="0" borderId="1"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32" fillId="7" borderId="18" xfId="0" applyFont="1" applyFill="1" applyBorder="1" applyProtection="1">
      <protection locked="0"/>
    </xf>
    <xf numFmtId="166" fontId="33" fillId="7" borderId="0" xfId="0" applyNumberFormat="1" applyFont="1" applyFill="1" applyBorder="1" applyProtection="1"/>
    <xf numFmtId="0" fontId="33" fillId="7" borderId="0" xfId="0" applyFont="1" applyFill="1" applyBorder="1" applyAlignment="1" applyProtection="1">
      <alignment horizontal="center"/>
    </xf>
    <xf numFmtId="0" fontId="40" fillId="6" borderId="22" xfId="0" applyFont="1" applyFill="1" applyBorder="1" applyAlignment="1">
      <alignment horizontal="center" vertical="center"/>
    </xf>
    <xf numFmtId="0" fontId="40" fillId="6" borderId="23" xfId="0" applyFont="1" applyFill="1" applyBorder="1" applyAlignment="1">
      <alignment horizontal="center" vertical="center"/>
    </xf>
    <xf numFmtId="0" fontId="40" fillId="6" borderId="24" xfId="0" applyFont="1" applyFill="1" applyBorder="1" applyAlignment="1">
      <alignment horizontal="center" vertical="center"/>
    </xf>
    <xf numFmtId="0" fontId="1" fillId="7" borderId="25" xfId="0" applyFont="1" applyFill="1" applyBorder="1" applyAlignment="1">
      <alignment horizontal="left" vertical="top" wrapText="1"/>
    </xf>
    <xf numFmtId="0" fontId="0" fillId="7" borderId="0" xfId="0" applyFill="1" applyBorder="1" applyAlignment="1">
      <alignment horizontal="left" vertical="top"/>
    </xf>
    <xf numFmtId="0" fontId="0" fillId="7" borderId="26" xfId="0" applyFill="1" applyBorder="1" applyAlignment="1">
      <alignment horizontal="left" vertical="top"/>
    </xf>
    <xf numFmtId="0" fontId="0" fillId="7" borderId="25" xfId="0" applyFill="1" applyBorder="1" applyAlignment="1">
      <alignment horizontal="left" vertical="top"/>
    </xf>
    <xf numFmtId="0" fontId="0" fillId="7" borderId="27" xfId="0" applyFill="1" applyBorder="1" applyAlignment="1">
      <alignment horizontal="left" vertical="top"/>
    </xf>
    <xf numFmtId="0" fontId="0" fillId="7" borderId="28" xfId="0" applyFill="1" applyBorder="1" applyAlignment="1">
      <alignment horizontal="left" vertical="top"/>
    </xf>
    <xf numFmtId="0" fontId="0" fillId="7" borderId="29" xfId="0" applyFill="1" applyBorder="1" applyAlignment="1">
      <alignment horizontal="left" vertical="top"/>
    </xf>
    <xf numFmtId="0" fontId="44" fillId="0" borderId="7" xfId="0" applyFont="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Alignment="1" applyProtection="1">
      <alignment horizontal="left" wrapText="1"/>
    </xf>
    <xf numFmtId="0" fontId="2" fillId="0" borderId="0" xfId="0" applyFont="1" applyFill="1" applyAlignment="1" applyProtection="1">
      <alignment horizontal="right"/>
    </xf>
    <xf numFmtId="0" fontId="1" fillId="2" borderId="10" xfId="0" applyFont="1" applyFill="1" applyBorder="1" applyAlignment="1" applyProtection="1">
      <alignment horizontal="center"/>
      <protection locked="0"/>
    </xf>
    <xf numFmtId="165" fontId="13" fillId="2" borderId="10" xfId="0" applyNumberFormat="1"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15" fillId="0" borderId="0" xfId="0" applyFont="1" applyFill="1" applyBorder="1" applyAlignment="1" applyProtection="1">
      <alignment horizontal="center"/>
    </xf>
    <xf numFmtId="14" fontId="6" fillId="0" borderId="0" xfId="0" applyNumberFormat="1" applyFont="1" applyFill="1" applyBorder="1" applyAlignment="1" applyProtection="1">
      <alignment horizontal="left" wrapText="1"/>
    </xf>
    <xf numFmtId="14" fontId="6" fillId="0" borderId="0" xfId="0" applyNumberFormat="1" applyFont="1" applyFill="1" applyBorder="1" applyAlignment="1" applyProtection="1">
      <alignment horizontal="right" wrapText="1"/>
    </xf>
    <xf numFmtId="0" fontId="13" fillId="2" borderId="0" xfId="0" applyFont="1" applyFill="1" applyBorder="1" applyAlignment="1" applyProtection="1">
      <alignment horizontal="center"/>
      <protection locked="0"/>
    </xf>
    <xf numFmtId="0" fontId="22" fillId="2" borderId="10" xfId="0" applyFont="1" applyFill="1" applyBorder="1" applyAlignment="1" applyProtection="1">
      <alignment horizontal="center"/>
      <protection locked="0"/>
    </xf>
    <xf numFmtId="0" fontId="43" fillId="2" borderId="10" xfId="1" applyFont="1" applyFill="1" applyBorder="1" applyAlignment="1" applyProtection="1">
      <alignment horizontal="center"/>
      <protection locked="0"/>
    </xf>
    <xf numFmtId="164" fontId="12" fillId="2" borderId="10" xfId="0" applyNumberFormat="1" applyFont="1" applyFill="1" applyBorder="1" applyAlignment="1" applyProtection="1">
      <alignment horizontal="center"/>
      <protection locked="0"/>
    </xf>
    <xf numFmtId="0" fontId="13" fillId="2" borderId="11" xfId="0" applyFont="1" applyFill="1" applyBorder="1" applyAlignment="1" applyProtection="1">
      <alignment horizontal="center"/>
      <protection locked="0"/>
    </xf>
    <xf numFmtId="0" fontId="13" fillId="2" borderId="10" xfId="0" applyFont="1" applyFill="1" applyBorder="1" applyAlignment="1" applyProtection="1">
      <alignment horizontal="center"/>
      <protection locked="0"/>
    </xf>
    <xf numFmtId="168" fontId="1" fillId="2" borderId="10" xfId="4" applyNumberFormat="1" applyFont="1" applyFill="1" applyBorder="1" applyAlignment="1" applyProtection="1">
      <alignment horizontal="center"/>
      <protection locked="0"/>
    </xf>
    <xf numFmtId="0" fontId="46" fillId="2" borderId="0" xfId="0" applyNumberFormat="1" applyFont="1" applyFill="1" applyBorder="1" applyAlignment="1" applyProtection="1">
      <alignment horizontal="center"/>
      <protection locked="0"/>
    </xf>
    <xf numFmtId="0" fontId="51" fillId="0" borderId="0" xfId="0" applyFont="1" applyAlignment="1" applyProtection="1">
      <alignment horizontal="left" vertical="top" wrapText="1"/>
    </xf>
    <xf numFmtId="0" fontId="2" fillId="0" borderId="0" xfId="0" applyFont="1" applyAlignment="1" applyProtection="1">
      <alignment horizontal="left" vertical="top" wrapText="1"/>
    </xf>
    <xf numFmtId="0" fontId="47" fillId="0" borderId="7" xfId="0" applyFont="1" applyBorder="1" applyAlignment="1" applyProtection="1">
      <alignment horizontal="center" vertical="center"/>
    </xf>
    <xf numFmtId="0" fontId="26" fillId="4" borderId="13" xfId="0" applyFont="1" applyFill="1" applyBorder="1" applyAlignment="1" applyProtection="1">
      <alignment horizontal="center" vertical="top" wrapText="1"/>
    </xf>
    <xf numFmtId="0" fontId="26" fillId="4" borderId="14" xfId="0" applyFont="1" applyFill="1" applyBorder="1" applyAlignment="1" applyProtection="1">
      <alignment horizontal="center" vertical="top" wrapText="1"/>
    </xf>
    <xf numFmtId="0" fontId="1" fillId="0" borderId="18"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5" fillId="17" borderId="2" xfId="0" applyFont="1" applyFill="1" applyBorder="1" applyAlignment="1" applyProtection="1">
      <alignment horizontal="center" vertical="center" wrapText="1"/>
    </xf>
    <xf numFmtId="0" fontId="25" fillId="17" borderId="8" xfId="0" applyFont="1" applyFill="1" applyBorder="1" applyAlignment="1" applyProtection="1">
      <alignment horizontal="center" vertical="center" wrapText="1"/>
    </xf>
    <xf numFmtId="0" fontId="25" fillId="17" borderId="9" xfId="0" applyFont="1" applyFill="1" applyBorder="1" applyAlignment="1" applyProtection="1">
      <alignment horizontal="center" vertical="center" wrapText="1"/>
    </xf>
    <xf numFmtId="0" fontId="25" fillId="18" borderId="2" xfId="0" applyFont="1" applyFill="1" applyBorder="1" applyAlignment="1" applyProtection="1">
      <alignment horizontal="center" vertical="center" wrapText="1"/>
    </xf>
    <xf numFmtId="0" fontId="25" fillId="18" borderId="8" xfId="0" applyFont="1" applyFill="1" applyBorder="1" applyAlignment="1" applyProtection="1">
      <alignment horizontal="center" vertical="center" wrapText="1"/>
    </xf>
    <xf numFmtId="0" fontId="25" fillId="18" borderId="9" xfId="0" applyFont="1" applyFill="1" applyBorder="1" applyAlignment="1" applyProtection="1">
      <alignment horizontal="center" vertical="center" wrapText="1"/>
    </xf>
    <xf numFmtId="0" fontId="26" fillId="4" borderId="0" xfId="0" applyFont="1" applyFill="1" applyAlignment="1" applyProtection="1">
      <alignment horizontal="left" wrapText="1"/>
    </xf>
    <xf numFmtId="0" fontId="26" fillId="4" borderId="16" xfId="0" applyFont="1" applyFill="1" applyBorder="1" applyAlignment="1" applyProtection="1">
      <alignment horizontal="left" wrapText="1"/>
    </xf>
    <xf numFmtId="0" fontId="33" fillId="12" borderId="1" xfId="0" applyFont="1" applyFill="1" applyBorder="1" applyAlignment="1" applyProtection="1">
      <alignment horizontal="center"/>
    </xf>
    <xf numFmtId="0" fontId="33" fillId="0" borderId="0" xfId="0" applyFont="1" applyBorder="1" applyAlignment="1" applyProtection="1">
      <alignment horizontal="left"/>
    </xf>
    <xf numFmtId="0" fontId="32" fillId="0" borderId="0" xfId="0" applyFont="1" applyBorder="1" applyAlignment="1" applyProtection="1">
      <alignment horizontal="center"/>
    </xf>
    <xf numFmtId="0" fontId="32" fillId="0" borderId="2" xfId="0" applyFont="1" applyBorder="1" applyAlignment="1" applyProtection="1">
      <alignment horizontal="left"/>
    </xf>
    <xf numFmtId="0" fontId="32" fillId="0" borderId="8" xfId="0" applyFont="1" applyBorder="1" applyAlignment="1" applyProtection="1">
      <alignment horizontal="left"/>
    </xf>
    <xf numFmtId="0" fontId="32" fillId="0" borderId="9" xfId="0" applyFont="1" applyBorder="1" applyAlignment="1" applyProtection="1">
      <alignment horizontal="left"/>
    </xf>
    <xf numFmtId="0" fontId="32" fillId="0" borderId="2" xfId="0" applyFont="1" applyBorder="1" applyAlignment="1" applyProtection="1">
      <alignment horizontal="center"/>
    </xf>
    <xf numFmtId="0" fontId="32" fillId="0" borderId="8" xfId="0" applyFont="1" applyBorder="1" applyAlignment="1" applyProtection="1">
      <alignment horizontal="center"/>
    </xf>
    <xf numFmtId="0" fontId="32" fillId="0" borderId="9" xfId="0" applyFont="1" applyBorder="1" applyAlignment="1" applyProtection="1">
      <alignment horizontal="center"/>
    </xf>
    <xf numFmtId="0" fontId="32" fillId="0" borderId="6" xfId="0" applyFont="1" applyBorder="1" applyAlignment="1" applyProtection="1">
      <alignment horizontal="left"/>
    </xf>
    <xf numFmtId="0" fontId="32" fillId="0" borderId="18" xfId="0" applyFont="1" applyBorder="1" applyAlignment="1" applyProtection="1">
      <alignment horizontal="left"/>
    </xf>
    <xf numFmtId="0" fontId="33" fillId="0" borderId="18" xfId="0" applyFont="1" applyBorder="1" applyAlignment="1" applyProtection="1">
      <alignment horizontal="left"/>
    </xf>
    <xf numFmtId="0" fontId="33" fillId="12" borderId="5" xfId="0" applyFont="1" applyFill="1" applyBorder="1" applyAlignment="1" applyProtection="1">
      <alignment horizontal="center"/>
    </xf>
    <xf numFmtId="0" fontId="32" fillId="7" borderId="18" xfId="0" applyFont="1" applyFill="1" applyBorder="1" applyAlignment="1" applyProtection="1">
      <alignment horizontal="left"/>
    </xf>
    <xf numFmtId="0" fontId="32" fillId="0" borderId="0" xfId="0" applyFont="1" applyFill="1" applyBorder="1" applyAlignment="1" applyProtection="1">
      <alignment horizontal="left" wrapText="1"/>
    </xf>
    <xf numFmtId="0" fontId="32" fillId="0" borderId="1" xfId="0" applyFont="1" applyFill="1" applyBorder="1" applyAlignment="1" applyProtection="1">
      <alignment horizontal="left" wrapText="1"/>
    </xf>
    <xf numFmtId="0" fontId="30" fillId="10" borderId="0" xfId="0" applyFont="1" applyFill="1" applyAlignment="1" applyProtection="1">
      <alignment horizontal="center" vertical="center"/>
    </xf>
    <xf numFmtId="0" fontId="32" fillId="0" borderId="1" xfId="0" applyFont="1" applyFill="1" applyBorder="1" applyAlignment="1" applyProtection="1">
      <alignment horizontal="left"/>
    </xf>
    <xf numFmtId="0" fontId="33" fillId="0" borderId="2" xfId="0" applyFont="1" applyFill="1" applyBorder="1" applyAlignment="1" applyProtection="1">
      <alignment horizontal="left"/>
    </xf>
    <xf numFmtId="0" fontId="33" fillId="0" borderId="8" xfId="0" applyFont="1" applyFill="1" applyBorder="1" applyAlignment="1" applyProtection="1">
      <alignment horizontal="left"/>
    </xf>
    <xf numFmtId="0" fontId="33" fillId="0" borderId="9" xfId="0" applyFont="1" applyFill="1" applyBorder="1" applyAlignment="1" applyProtection="1">
      <alignment horizontal="left"/>
    </xf>
    <xf numFmtId="0" fontId="33" fillId="0" borderId="18" xfId="0" applyFont="1" applyFill="1" applyBorder="1" applyAlignment="1" applyProtection="1">
      <alignment horizontal="left"/>
    </xf>
    <xf numFmtId="0" fontId="33" fillId="12" borderId="2" xfId="0" applyFont="1" applyFill="1" applyBorder="1" applyAlignment="1" applyProtection="1">
      <alignment horizontal="center"/>
    </xf>
    <xf numFmtId="0" fontId="33" fillId="12" borderId="8" xfId="0" applyFont="1" applyFill="1" applyBorder="1" applyAlignment="1" applyProtection="1">
      <alignment horizontal="center"/>
    </xf>
    <xf numFmtId="0" fontId="33" fillId="12" borderId="9" xfId="0" applyFont="1" applyFill="1" applyBorder="1" applyAlignment="1" applyProtection="1">
      <alignment horizontal="center"/>
    </xf>
  </cellXfs>
  <cellStyles count="5">
    <cellStyle name="Lien hypertexte" xfId="1" builtinId="8"/>
    <cellStyle name="Milliers" xfId="4" builtinId="3"/>
    <cellStyle name="Monétaire" xfId="2" builtinId="4"/>
    <cellStyle name="Normal" xfId="0" builtinId="0"/>
    <cellStyle name="Normal 2" xfId="3"/>
  </cellStyles>
  <dxfs count="12">
    <dxf>
      <alignment horizontal="general" vertical="center" textRotation="0" wrapText="0" indent="0" justifyLastLine="0" shrinkToFit="0" readingOrder="1"/>
      <border diagonalUp="0" diagonalDown="0">
        <left/>
        <right style="thin">
          <color indexed="64"/>
        </right>
        <top/>
        <bottom/>
        <vertical/>
        <horizontal/>
      </border>
      <protection locked="1" hidden="0"/>
    </dxf>
    <dxf>
      <alignment horizontal="general" vertical="center" textRotation="0" wrapText="0" indent="0" justifyLastLine="0" shrinkToFit="0" readingOrder="1"/>
      <border diagonalUp="0" diagonalDown="0">
        <left style="thin">
          <color indexed="64"/>
        </left>
        <right/>
        <top/>
        <bottom/>
        <vertical/>
        <horizontal/>
      </border>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7" formatCode="_-* #,##0.00\ [$€-40C]_-;\-* #,##0.00\ [$€-40C]_-;_-* &quot;-&quot;??\ [$€-40C]_-;_-@_-"/>
      <protection locked="1" hidden="0"/>
    </dxf>
    <dxf>
      <font>
        <b/>
        <i val="0"/>
        <strike val="0"/>
        <condense val="0"/>
        <extend val="0"/>
        <outline val="0"/>
        <shadow val="0"/>
        <u val="none"/>
        <vertAlign val="baseline"/>
        <sz val="10"/>
        <color auto="1"/>
        <name val="Arial"/>
        <scheme val="none"/>
      </font>
      <protection locked="1"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2" defaultPivotStyle="PivotStyleLight16"/>
  <colors>
    <mruColors>
      <color rgb="FFC7A1E3"/>
      <color rgb="FFAA72D4"/>
      <color rgb="FFB3C5FF"/>
      <color rgb="FF819FFF"/>
      <color rgb="FF4773FF"/>
      <color rgb="FF3366FF"/>
      <color rgb="FF3333FF"/>
      <color rgb="FF0066FF"/>
      <color rgb="FF36A4A1"/>
      <color rgb="FF5EC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19051</xdr:colOff>
      <xdr:row>12</xdr:row>
      <xdr:rowOff>133350</xdr:rowOff>
    </xdr:to>
    <xdr:pic>
      <xdr:nvPicPr>
        <xdr:cNvPr id="4" name="Imag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19726"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47</xdr:row>
      <xdr:rowOff>130858</xdr:rowOff>
    </xdr:from>
    <xdr:to>
      <xdr:col>1</xdr:col>
      <xdr:colOff>94836</xdr:colOff>
      <xdr:row>51</xdr:row>
      <xdr:rowOff>125730</xdr:rowOff>
    </xdr:to>
    <xdr:pic>
      <xdr:nvPicPr>
        <xdr:cNvPr id="7" name="Imag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7893733"/>
          <a:ext cx="799686" cy="64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542925</xdr:colOff>
          <xdr:row>22</xdr:row>
          <xdr:rowOff>47625</xdr:rowOff>
        </xdr:from>
        <xdr:to>
          <xdr:col>5</xdr:col>
          <xdr:colOff>666750</xdr:colOff>
          <xdr:row>26</xdr:row>
          <xdr:rowOff>57150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60</xdr:row>
      <xdr:rowOff>28575</xdr:rowOff>
    </xdr:from>
    <xdr:to>
      <xdr:col>6</xdr:col>
      <xdr:colOff>1085849</xdr:colOff>
      <xdr:row>61</xdr:row>
      <xdr:rowOff>171979</xdr:rowOff>
    </xdr:to>
    <xdr:pic>
      <xdr:nvPicPr>
        <xdr:cNvPr id="2880"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7975"/>
          <a:ext cx="6715124" cy="37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386956</xdr:colOff>
      <xdr:row>5</xdr:row>
      <xdr:rowOff>38926</xdr:rowOff>
    </xdr:from>
    <xdr:to>
      <xdr:col>6</xdr:col>
      <xdr:colOff>300405</xdr:colOff>
      <xdr:row>7</xdr:row>
      <xdr:rowOff>27019</xdr:rowOff>
    </xdr:to>
    <xdr:sp macro="" textlink="">
      <xdr:nvSpPr>
        <xdr:cNvPr id="10" name="ZoneTexte 9"/>
        <xdr:cNvSpPr txBox="1"/>
      </xdr:nvSpPr>
      <xdr:spPr>
        <a:xfrm>
          <a:off x="599437" y="844888"/>
          <a:ext cx="5364680" cy="31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400" b="1">
              <a:solidFill>
                <a:schemeClr val="bg1"/>
              </a:solidFill>
              <a:latin typeface="Tahoma" panose="020B0604030504040204" pitchFamily="34" charset="0"/>
              <a:ea typeface="Tahoma" panose="020B0604030504040204" pitchFamily="34" charset="0"/>
              <a:cs typeface="Tahoma" panose="020B0604030504040204" pitchFamily="34" charset="0"/>
            </a:rPr>
            <a:t>FORMATIONS DIPLÔMANTES</a:t>
          </a:r>
          <a:r>
            <a:rPr lang="fr-FR" sz="1400" b="1" baseline="0">
              <a:solidFill>
                <a:schemeClr val="bg1"/>
              </a:solidFill>
              <a:latin typeface="Tahoma" panose="020B0604030504040204" pitchFamily="34" charset="0"/>
              <a:ea typeface="Tahoma" panose="020B0604030504040204" pitchFamily="34" charset="0"/>
              <a:cs typeface="Tahoma" panose="020B0604030504040204" pitchFamily="34" charset="0"/>
            </a:rPr>
            <a:t> ET CERTIFIANTES </a:t>
          </a:r>
          <a:endParaRPr lang="fr-FR" sz="1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28575</xdr:rowOff>
        </xdr:from>
        <xdr:to>
          <xdr:col>1</xdr:col>
          <xdr:colOff>381000</xdr:colOff>
          <xdr:row>33</xdr:row>
          <xdr:rowOff>190500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301926</xdr:colOff>
      <xdr:row>35</xdr:row>
      <xdr:rowOff>400050</xdr:rowOff>
    </xdr:from>
    <xdr:to>
      <xdr:col>3</xdr:col>
      <xdr:colOff>568813</xdr:colOff>
      <xdr:row>39</xdr:row>
      <xdr:rowOff>58228</xdr:rowOff>
    </xdr:to>
    <xdr:pic>
      <xdr:nvPicPr>
        <xdr:cNvPr id="2" name="Imag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1310658">
          <a:off x="1502076" y="5953125"/>
          <a:ext cx="1114612" cy="6583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485775</xdr:colOff>
          <xdr:row>29</xdr:row>
          <xdr:rowOff>219075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152400</xdr:rowOff>
        </xdr:from>
        <xdr:to>
          <xdr:col>1</xdr:col>
          <xdr:colOff>285750</xdr:colOff>
          <xdr:row>35</xdr:row>
          <xdr:rowOff>361950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9525</xdr:rowOff>
        </xdr:from>
        <xdr:to>
          <xdr:col>1</xdr:col>
          <xdr:colOff>190500</xdr:colOff>
          <xdr:row>31</xdr:row>
          <xdr:rowOff>209550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0</xdr:row>
      <xdr:rowOff>0</xdr:rowOff>
    </xdr:from>
    <xdr:to>
      <xdr:col>6</xdr:col>
      <xdr:colOff>1123950</xdr:colOff>
      <xdr:row>7</xdr:row>
      <xdr:rowOff>146597</xdr:rowOff>
    </xdr:to>
    <xdr:pic>
      <xdr:nvPicPr>
        <xdr:cNvPr id="11" name="Imag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0"/>
          <a:ext cx="6724650" cy="1280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781050</xdr:colOff>
      <xdr:row>5</xdr:row>
      <xdr:rowOff>0</xdr:rowOff>
    </xdr:from>
    <xdr:to>
      <xdr:col>6</xdr:col>
      <xdr:colOff>1066800</xdr:colOff>
      <xdr:row>7</xdr:row>
      <xdr:rowOff>38100</xdr:rowOff>
    </xdr:to>
    <xdr:sp macro="" textlink="">
      <xdr:nvSpPr>
        <xdr:cNvPr id="3" name="ZoneTexte 2"/>
        <xdr:cNvSpPr txBox="1"/>
      </xdr:nvSpPr>
      <xdr:spPr>
        <a:xfrm>
          <a:off x="5172075" y="809625"/>
          <a:ext cx="1457325" cy="361950"/>
        </a:xfrm>
        <a:prstGeom prst="rect">
          <a:avLst/>
        </a:prstGeom>
        <a:solidFill>
          <a:srgbClr val="59D3C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1ère partie</a:t>
          </a:r>
        </a:p>
      </xdr:txBody>
    </xdr:sp>
    <xdr:clientData/>
  </xdr:twoCellAnchor>
  <xdr:twoCellAnchor editAs="oneCell">
    <xdr:from>
      <xdr:col>5</xdr:col>
      <xdr:colOff>361950</xdr:colOff>
      <xdr:row>5</xdr:row>
      <xdr:rowOff>104776</xdr:rowOff>
    </xdr:from>
    <xdr:to>
      <xdr:col>5</xdr:col>
      <xdr:colOff>942975</xdr:colOff>
      <xdr:row>7</xdr:row>
      <xdr:rowOff>107222</xdr:rowOff>
    </xdr:to>
    <xdr:pic>
      <xdr:nvPicPr>
        <xdr:cNvPr id="13" name="Image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19650" y="914401"/>
          <a:ext cx="581025" cy="326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34</xdr:row>
      <xdr:rowOff>27261</xdr:rowOff>
    </xdr:from>
    <xdr:to>
      <xdr:col>11</xdr:col>
      <xdr:colOff>9525</xdr:colOff>
      <xdr:row>36</xdr:row>
      <xdr:rowOff>85725</xdr:rowOff>
    </xdr:to>
    <xdr:pic>
      <xdr:nvPicPr>
        <xdr:cNvPr id="3"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66336"/>
          <a:ext cx="10086975" cy="382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314325</xdr:colOff>
          <xdr:row>26</xdr:row>
          <xdr:rowOff>104775</xdr:rowOff>
        </xdr:from>
        <xdr:to>
          <xdr:col>7</xdr:col>
          <xdr:colOff>552450</xdr:colOff>
          <xdr:row>27</xdr:row>
          <xdr:rowOff>200025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514350</xdr:rowOff>
        </xdr:from>
        <xdr:to>
          <xdr:col>8</xdr:col>
          <xdr:colOff>609600</xdr:colOff>
          <xdr:row>27</xdr:row>
          <xdr:rowOff>200025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11</xdr:col>
      <xdr:colOff>19050</xdr:colOff>
      <xdr:row>10</xdr:row>
      <xdr:rowOff>179297</xdr:rowOff>
    </xdr:to>
    <xdr:pic>
      <xdr:nvPicPr>
        <xdr:cNvPr id="8"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0" cy="179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674304</xdr:colOff>
      <xdr:row>7</xdr:row>
      <xdr:rowOff>28271</xdr:rowOff>
    </xdr:from>
    <xdr:to>
      <xdr:col>10</xdr:col>
      <xdr:colOff>734738</xdr:colOff>
      <xdr:row>9</xdr:row>
      <xdr:rowOff>65537</xdr:rowOff>
    </xdr:to>
    <xdr:sp macro="" textlink="">
      <xdr:nvSpPr>
        <xdr:cNvPr id="11" name="ZoneTexte 10"/>
        <xdr:cNvSpPr txBox="1"/>
      </xdr:nvSpPr>
      <xdr:spPr>
        <a:xfrm>
          <a:off x="9065829" y="1161746"/>
          <a:ext cx="1003409" cy="361116"/>
        </a:xfrm>
        <a:prstGeom prst="rect">
          <a:avLst/>
        </a:prstGeom>
        <a:solidFill>
          <a:srgbClr val="59D3C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2de partie</a:t>
          </a:r>
        </a:p>
      </xdr:txBody>
    </xdr:sp>
    <xdr:clientData/>
  </xdr:twoCellAnchor>
  <xdr:twoCellAnchor editAs="oneCell">
    <xdr:from>
      <xdr:col>7</xdr:col>
      <xdr:colOff>561975</xdr:colOff>
      <xdr:row>7</xdr:row>
      <xdr:rowOff>142875</xdr:rowOff>
    </xdr:from>
    <xdr:to>
      <xdr:col>8</xdr:col>
      <xdr:colOff>607830</xdr:colOff>
      <xdr:row>10</xdr:row>
      <xdr:rowOff>142875</xdr:rowOff>
    </xdr:to>
    <xdr:pic>
      <xdr:nvPicPr>
        <xdr:cNvPr id="7" name="Image 6"/>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14" t="-2000"/>
        <a:stretch/>
      </xdr:blipFill>
      <xdr:spPr bwMode="auto">
        <a:xfrm>
          <a:off x="7210425" y="1276350"/>
          <a:ext cx="86500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224010</xdr:colOff>
      <xdr:row>84</xdr:row>
      <xdr:rowOff>1904</xdr:rowOff>
    </xdr:from>
    <xdr:ext cx="1589550" cy="401955"/>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7485" y="15594329"/>
          <a:ext cx="1589550" cy="401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350260</xdr:colOff>
      <xdr:row>126</xdr:row>
      <xdr:rowOff>87629</xdr:rowOff>
    </xdr:from>
    <xdr:ext cx="1469015" cy="371475"/>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3735" y="23509604"/>
          <a:ext cx="1469015" cy="371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224010</xdr:colOff>
      <xdr:row>0</xdr:row>
      <xdr:rowOff>1904</xdr:rowOff>
    </xdr:from>
    <xdr:ext cx="1589550" cy="350521"/>
    <xdr:pic>
      <xdr:nvPicPr>
        <xdr:cNvPr id="6" name="Imag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7485" y="1904"/>
          <a:ext cx="1589550" cy="3505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224010</xdr:colOff>
      <xdr:row>42</xdr:row>
      <xdr:rowOff>1904</xdr:rowOff>
    </xdr:from>
    <xdr:ext cx="1589550" cy="350521"/>
    <xdr:pic>
      <xdr:nvPicPr>
        <xdr:cNvPr id="7" name="Imag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7485" y="1904"/>
          <a:ext cx="1589550" cy="3505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tables/table1.xml><?xml version="1.0" encoding="utf-8"?>
<table xmlns="http://schemas.openxmlformats.org/spreadsheetml/2006/main" id="1" name="Tableau1" displayName="Tableau1" ref="B3:D18" totalsRowShown="0" headerRowDxfId="11" dataDxfId="10" tableBorderDxfId="9">
  <autoFilter ref="B3:D18"/>
  <sortState ref="B4:D19">
    <sortCondition ref="C4"/>
  </sortState>
  <tableColumns count="3">
    <tableColumn id="1" name="Numéro ligne" dataDxfId="8"/>
    <tableColumn id="2" name="Grades ou Catégories" dataDxfId="7"/>
    <tableColumn id="3" name="Montant mensuel du forfait" dataDxfId="6"/>
  </tableColumns>
  <tableStyleInfo name="TableStyleMedium20" showFirstColumn="0" showLastColumn="0" showRowStripes="1" showColumnStripes="0"/>
</table>
</file>

<file path=xl/tables/table2.xml><?xml version="1.0" encoding="utf-8"?>
<table xmlns="http://schemas.openxmlformats.org/spreadsheetml/2006/main" id="2" name="Tableau2" displayName="Tableau2" ref="A1:D31" totalsRowShown="0" headerRowDxfId="5" dataDxfId="4">
  <autoFilter ref="A1:D31"/>
  <sortState ref="A2:K32">
    <sortCondition ref="B2:B32"/>
  </sortState>
  <tableColumns count="4">
    <tableColumn id="1" name="Code diplôme" dataDxfId="3"/>
    <tableColumn id="2" name="Diplôme" dataDxfId="2"/>
    <tableColumn id="3" name="Durée réglementaire de la formation en semaines" dataDxfId="1"/>
    <tableColumn id="7" name="durée réglementaire de la formation en heures" dataDxfId="0"/>
  </tableColumns>
  <tableStyleInfo name="TableStyleMedium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L54"/>
  <sheetViews>
    <sheetView zoomScaleNormal="100" workbookViewId="0">
      <selection activeCell="A16" sqref="A16:G53"/>
    </sheetView>
  </sheetViews>
  <sheetFormatPr baseColWidth="10" defaultColWidth="11.5703125" defaultRowHeight="12.75" x14ac:dyDescent="0.2"/>
  <cols>
    <col min="1" max="16384" width="11.5703125" style="164"/>
  </cols>
  <sheetData>
    <row r="1" spans="1:12" x14ac:dyDescent="0.2">
      <c r="B1" s="165"/>
      <c r="C1" s="165"/>
      <c r="D1" s="165"/>
      <c r="E1" s="165"/>
      <c r="F1" s="165"/>
      <c r="G1" s="165"/>
      <c r="H1" s="165"/>
      <c r="I1" s="165"/>
      <c r="J1" s="165"/>
      <c r="K1" s="165"/>
      <c r="L1" s="165"/>
    </row>
    <row r="2" spans="1:12" x14ac:dyDescent="0.2">
      <c r="A2" s="165"/>
      <c r="B2" s="165"/>
      <c r="C2" s="165"/>
      <c r="D2" s="165"/>
      <c r="E2" s="165"/>
      <c r="F2" s="165"/>
      <c r="G2" s="165"/>
      <c r="H2" s="165"/>
      <c r="I2" s="165"/>
      <c r="J2" s="165"/>
      <c r="K2" s="165"/>
      <c r="L2" s="165"/>
    </row>
    <row r="3" spans="1:12" x14ac:dyDescent="0.2">
      <c r="A3" s="165"/>
      <c r="B3" s="165"/>
      <c r="C3" s="165"/>
      <c r="D3" s="165"/>
      <c r="E3" s="165"/>
      <c r="F3" s="165"/>
      <c r="G3" s="165"/>
      <c r="H3" s="165"/>
      <c r="I3" s="165"/>
      <c r="J3" s="165"/>
      <c r="K3" s="165"/>
      <c r="L3" s="165"/>
    </row>
    <row r="4" spans="1:12" x14ac:dyDescent="0.2">
      <c r="A4" s="165"/>
      <c r="B4" s="165"/>
      <c r="C4" s="165"/>
      <c r="D4" s="165"/>
      <c r="E4" s="165"/>
      <c r="F4" s="165"/>
      <c r="G4" s="165"/>
      <c r="H4" s="165"/>
      <c r="I4" s="165"/>
      <c r="J4" s="165"/>
      <c r="K4" s="165"/>
      <c r="L4" s="165"/>
    </row>
    <row r="5" spans="1:12" x14ac:dyDescent="0.2">
      <c r="A5" s="165"/>
      <c r="B5" s="165"/>
      <c r="C5" s="165"/>
      <c r="D5" s="165"/>
      <c r="E5" s="165"/>
      <c r="F5" s="165"/>
      <c r="G5" s="165"/>
      <c r="H5" s="165"/>
      <c r="I5" s="165"/>
      <c r="J5" s="165"/>
      <c r="K5" s="165"/>
      <c r="L5" s="165"/>
    </row>
    <row r="6" spans="1:12" x14ac:dyDescent="0.2">
      <c r="A6" s="165"/>
      <c r="B6" s="165"/>
      <c r="C6" s="165"/>
      <c r="D6" s="165"/>
      <c r="E6" s="165"/>
      <c r="F6" s="165"/>
      <c r="G6" s="165"/>
      <c r="H6" s="165"/>
      <c r="I6" s="165"/>
      <c r="J6" s="165"/>
      <c r="K6" s="165"/>
      <c r="L6" s="165"/>
    </row>
    <row r="7" spans="1:12" x14ac:dyDescent="0.2">
      <c r="A7" s="165"/>
      <c r="B7" s="165"/>
      <c r="C7" s="165"/>
      <c r="D7" s="165"/>
      <c r="E7" s="165"/>
      <c r="F7" s="165"/>
      <c r="G7" s="165"/>
      <c r="H7" s="165"/>
      <c r="I7" s="165"/>
      <c r="J7" s="165"/>
      <c r="K7" s="165"/>
      <c r="L7" s="165"/>
    </row>
    <row r="8" spans="1:12" x14ac:dyDescent="0.2">
      <c r="A8" s="165"/>
      <c r="B8" s="165"/>
      <c r="C8" s="165"/>
      <c r="D8" s="165"/>
      <c r="E8" s="165"/>
      <c r="F8" s="165"/>
      <c r="G8" s="165"/>
      <c r="H8" s="165"/>
      <c r="I8" s="165"/>
      <c r="J8" s="165"/>
      <c r="K8" s="165"/>
      <c r="L8" s="165"/>
    </row>
    <row r="9" spans="1:12" x14ac:dyDescent="0.2">
      <c r="A9" s="165"/>
      <c r="B9" s="165"/>
      <c r="C9" s="165"/>
      <c r="D9" s="165"/>
      <c r="E9" s="165"/>
      <c r="F9" s="165"/>
      <c r="G9" s="165"/>
      <c r="H9" s="165"/>
      <c r="I9" s="165"/>
      <c r="J9" s="165"/>
      <c r="K9" s="165"/>
      <c r="L9" s="165"/>
    </row>
    <row r="10" spans="1:12" x14ac:dyDescent="0.2">
      <c r="A10" s="165"/>
      <c r="B10" s="165"/>
      <c r="C10" s="165"/>
      <c r="D10" s="165"/>
      <c r="E10" s="165"/>
      <c r="F10" s="165"/>
      <c r="G10" s="165"/>
      <c r="H10" s="165"/>
      <c r="I10" s="165"/>
      <c r="J10" s="165"/>
      <c r="K10" s="165"/>
      <c r="L10" s="165"/>
    </row>
    <row r="11" spans="1:12" x14ac:dyDescent="0.2">
      <c r="A11" s="165"/>
      <c r="B11" s="165"/>
      <c r="C11" s="165"/>
      <c r="D11" s="165"/>
      <c r="E11" s="165"/>
      <c r="F11" s="165"/>
      <c r="G11" s="165"/>
      <c r="H11" s="165"/>
      <c r="I11" s="165"/>
      <c r="J11" s="165"/>
      <c r="K11" s="165"/>
      <c r="L11" s="165"/>
    </row>
    <row r="12" spans="1:12" x14ac:dyDescent="0.2">
      <c r="A12" s="165"/>
      <c r="B12" s="165"/>
      <c r="C12" s="165"/>
      <c r="D12" s="165"/>
      <c r="E12" s="165"/>
      <c r="F12" s="165"/>
      <c r="G12" s="165"/>
      <c r="H12" s="165"/>
      <c r="I12" s="165"/>
      <c r="J12" s="165"/>
      <c r="K12" s="165"/>
      <c r="L12" s="165"/>
    </row>
    <row r="13" spans="1:12" x14ac:dyDescent="0.2">
      <c r="A13" s="166"/>
      <c r="B13" s="166"/>
      <c r="C13" s="166"/>
      <c r="D13" s="166"/>
      <c r="E13" s="166"/>
      <c r="F13" s="166"/>
      <c r="G13" s="166"/>
      <c r="H13" s="165"/>
      <c r="I13" s="165"/>
      <c r="J13" s="165"/>
      <c r="K13" s="165"/>
      <c r="L13" s="165"/>
    </row>
    <row r="14" spans="1:12" ht="24.75" customHeight="1" x14ac:dyDescent="0.2">
      <c r="A14" s="243" t="s">
        <v>160</v>
      </c>
      <c r="B14" s="244"/>
      <c r="C14" s="244"/>
      <c r="D14" s="244"/>
      <c r="E14" s="244"/>
      <c r="F14" s="244"/>
      <c r="G14" s="245"/>
      <c r="H14" s="165"/>
      <c r="I14" s="165"/>
      <c r="J14" s="165"/>
    </row>
    <row r="15" spans="1:12" x14ac:dyDescent="0.2">
      <c r="A15" s="168"/>
      <c r="B15" s="169"/>
      <c r="C15" s="169"/>
      <c r="D15" s="169"/>
      <c r="E15" s="169"/>
      <c r="F15" s="169"/>
      <c r="G15" s="170"/>
      <c r="H15" s="165"/>
      <c r="I15" s="165"/>
      <c r="J15" s="165"/>
      <c r="K15" s="165"/>
      <c r="L15" s="165"/>
    </row>
    <row r="16" spans="1:12" ht="12.75" customHeight="1" x14ac:dyDescent="0.2">
      <c r="A16" s="246" t="s">
        <v>181</v>
      </c>
      <c r="B16" s="247"/>
      <c r="C16" s="247"/>
      <c r="D16" s="247"/>
      <c r="E16" s="247"/>
      <c r="F16" s="247"/>
      <c r="G16" s="248"/>
      <c r="H16" s="165"/>
      <c r="I16" s="165"/>
      <c r="J16" s="165"/>
      <c r="K16" s="165"/>
      <c r="L16" s="165"/>
    </row>
    <row r="17" spans="1:12" x14ac:dyDescent="0.2">
      <c r="A17" s="249"/>
      <c r="B17" s="247"/>
      <c r="C17" s="247"/>
      <c r="D17" s="247"/>
      <c r="E17" s="247"/>
      <c r="F17" s="247"/>
      <c r="G17" s="248"/>
      <c r="H17" s="165"/>
      <c r="I17" s="165"/>
      <c r="J17" s="165"/>
      <c r="K17" s="165"/>
      <c r="L17" s="165"/>
    </row>
    <row r="18" spans="1:12" x14ac:dyDescent="0.2">
      <c r="A18" s="249"/>
      <c r="B18" s="247"/>
      <c r="C18" s="247"/>
      <c r="D18" s="247"/>
      <c r="E18" s="247"/>
      <c r="F18" s="247"/>
      <c r="G18" s="248"/>
      <c r="H18" s="165"/>
      <c r="I18" s="165"/>
      <c r="J18" s="165"/>
      <c r="K18" s="165"/>
      <c r="L18" s="165"/>
    </row>
    <row r="19" spans="1:12" x14ac:dyDescent="0.2">
      <c r="A19" s="249"/>
      <c r="B19" s="247"/>
      <c r="C19" s="247"/>
      <c r="D19" s="247"/>
      <c r="E19" s="247"/>
      <c r="F19" s="247"/>
      <c r="G19" s="248"/>
      <c r="H19" s="165"/>
      <c r="I19" s="165"/>
      <c r="J19" s="165"/>
      <c r="K19" s="165"/>
      <c r="L19" s="165"/>
    </row>
    <row r="20" spans="1:12" x14ac:dyDescent="0.2">
      <c r="A20" s="249"/>
      <c r="B20" s="247"/>
      <c r="C20" s="247"/>
      <c r="D20" s="247"/>
      <c r="E20" s="247"/>
      <c r="F20" s="247"/>
      <c r="G20" s="248"/>
      <c r="H20" s="165"/>
      <c r="I20" s="165"/>
      <c r="J20" s="165"/>
      <c r="K20" s="165"/>
      <c r="L20" s="165"/>
    </row>
    <row r="21" spans="1:12" x14ac:dyDescent="0.2">
      <c r="A21" s="249"/>
      <c r="B21" s="247"/>
      <c r="C21" s="247"/>
      <c r="D21" s="247"/>
      <c r="E21" s="247"/>
      <c r="F21" s="247"/>
      <c r="G21" s="248"/>
      <c r="H21" s="165"/>
      <c r="I21" s="165"/>
      <c r="J21" s="165"/>
      <c r="K21" s="165"/>
      <c r="L21" s="165"/>
    </row>
    <row r="22" spans="1:12" x14ac:dyDescent="0.2">
      <c r="A22" s="249"/>
      <c r="B22" s="247"/>
      <c r="C22" s="247"/>
      <c r="D22" s="247"/>
      <c r="E22" s="247"/>
      <c r="F22" s="247"/>
      <c r="G22" s="248"/>
      <c r="H22" s="165"/>
      <c r="I22" s="165"/>
      <c r="J22" s="165"/>
      <c r="K22" s="165"/>
      <c r="L22" s="165"/>
    </row>
    <row r="23" spans="1:12" x14ac:dyDescent="0.2">
      <c r="A23" s="249"/>
      <c r="B23" s="247"/>
      <c r="C23" s="247"/>
      <c r="D23" s="247"/>
      <c r="E23" s="247"/>
      <c r="F23" s="247"/>
      <c r="G23" s="248"/>
      <c r="H23" s="165"/>
      <c r="I23" s="165"/>
      <c r="J23" s="165"/>
      <c r="K23" s="165"/>
      <c r="L23" s="165"/>
    </row>
    <row r="24" spans="1:12" x14ac:dyDescent="0.2">
      <c r="A24" s="249"/>
      <c r="B24" s="247"/>
      <c r="C24" s="247"/>
      <c r="D24" s="247"/>
      <c r="E24" s="247"/>
      <c r="F24" s="247"/>
      <c r="G24" s="248"/>
      <c r="H24" s="165"/>
      <c r="I24" s="165"/>
      <c r="J24" s="165"/>
      <c r="K24" s="165"/>
      <c r="L24" s="165"/>
    </row>
    <row r="25" spans="1:12" x14ac:dyDescent="0.2">
      <c r="A25" s="249"/>
      <c r="B25" s="247"/>
      <c r="C25" s="247"/>
      <c r="D25" s="247"/>
      <c r="E25" s="247"/>
      <c r="F25" s="247"/>
      <c r="G25" s="248"/>
      <c r="H25" s="165"/>
      <c r="I25" s="165"/>
      <c r="J25" s="165"/>
      <c r="K25" s="165"/>
      <c r="L25" s="165"/>
    </row>
    <row r="26" spans="1:12" x14ac:dyDescent="0.2">
      <c r="A26" s="249"/>
      <c r="B26" s="247"/>
      <c r="C26" s="247"/>
      <c r="D26" s="247"/>
      <c r="E26" s="247"/>
      <c r="F26" s="247"/>
      <c r="G26" s="248"/>
      <c r="H26" s="165"/>
      <c r="I26" s="165"/>
      <c r="J26" s="165"/>
      <c r="K26" s="165"/>
      <c r="L26" s="165"/>
    </row>
    <row r="27" spans="1:12" x14ac:dyDescent="0.2">
      <c r="A27" s="249"/>
      <c r="B27" s="247"/>
      <c r="C27" s="247"/>
      <c r="D27" s="247"/>
      <c r="E27" s="247"/>
      <c r="F27" s="247"/>
      <c r="G27" s="248"/>
      <c r="H27" s="165"/>
      <c r="I27" s="165"/>
      <c r="J27" s="165"/>
      <c r="K27" s="165"/>
      <c r="L27" s="165"/>
    </row>
    <row r="28" spans="1:12" x14ac:dyDescent="0.2">
      <c r="A28" s="249"/>
      <c r="B28" s="247"/>
      <c r="C28" s="247"/>
      <c r="D28" s="247"/>
      <c r="E28" s="247"/>
      <c r="F28" s="247"/>
      <c r="G28" s="248"/>
      <c r="H28" s="165"/>
      <c r="I28" s="165"/>
      <c r="J28" s="165"/>
      <c r="K28" s="165"/>
      <c r="L28" s="165"/>
    </row>
    <row r="29" spans="1:12" x14ac:dyDescent="0.2">
      <c r="A29" s="249"/>
      <c r="B29" s="247"/>
      <c r="C29" s="247"/>
      <c r="D29" s="247"/>
      <c r="E29" s="247"/>
      <c r="F29" s="247"/>
      <c r="G29" s="248"/>
      <c r="H29" s="165"/>
      <c r="I29" s="165"/>
      <c r="J29" s="165"/>
      <c r="K29" s="165"/>
      <c r="L29" s="165"/>
    </row>
    <row r="30" spans="1:12" x14ac:dyDescent="0.2">
      <c r="A30" s="249"/>
      <c r="B30" s="247"/>
      <c r="C30" s="247"/>
      <c r="D30" s="247"/>
      <c r="E30" s="247"/>
      <c r="F30" s="247"/>
      <c r="G30" s="248"/>
      <c r="H30" s="165"/>
      <c r="I30" s="165"/>
      <c r="J30" s="165"/>
      <c r="K30" s="165"/>
      <c r="L30" s="165"/>
    </row>
    <row r="31" spans="1:12" x14ac:dyDescent="0.2">
      <c r="A31" s="249"/>
      <c r="B31" s="247"/>
      <c r="C31" s="247"/>
      <c r="D31" s="247"/>
      <c r="E31" s="247"/>
      <c r="F31" s="247"/>
      <c r="G31" s="248"/>
      <c r="H31" s="165"/>
      <c r="I31" s="165"/>
      <c r="J31" s="165"/>
      <c r="K31" s="165"/>
      <c r="L31" s="165"/>
    </row>
    <row r="32" spans="1:12" x14ac:dyDescent="0.2">
      <c r="A32" s="249"/>
      <c r="B32" s="247"/>
      <c r="C32" s="247"/>
      <c r="D32" s="247"/>
      <c r="E32" s="247"/>
      <c r="F32" s="247"/>
      <c r="G32" s="248"/>
      <c r="H32" s="165"/>
      <c r="I32" s="165"/>
      <c r="J32" s="165"/>
      <c r="K32" s="165"/>
      <c r="L32" s="165"/>
    </row>
    <row r="33" spans="1:12" x14ac:dyDescent="0.2">
      <c r="A33" s="249"/>
      <c r="B33" s="247"/>
      <c r="C33" s="247"/>
      <c r="D33" s="247"/>
      <c r="E33" s="247"/>
      <c r="F33" s="247"/>
      <c r="G33" s="248"/>
      <c r="H33" s="165"/>
      <c r="I33" s="165"/>
      <c r="J33" s="165"/>
      <c r="K33" s="165"/>
      <c r="L33" s="165"/>
    </row>
    <row r="34" spans="1:12" x14ac:dyDescent="0.2">
      <c r="A34" s="249"/>
      <c r="B34" s="247"/>
      <c r="C34" s="247"/>
      <c r="D34" s="247"/>
      <c r="E34" s="247"/>
      <c r="F34" s="247"/>
      <c r="G34" s="248"/>
      <c r="H34" s="165"/>
      <c r="I34" s="165"/>
      <c r="J34" s="165"/>
      <c r="K34" s="165"/>
      <c r="L34" s="165"/>
    </row>
    <row r="35" spans="1:12" x14ac:dyDescent="0.2">
      <c r="A35" s="249"/>
      <c r="B35" s="247"/>
      <c r="C35" s="247"/>
      <c r="D35" s="247"/>
      <c r="E35" s="247"/>
      <c r="F35" s="247"/>
      <c r="G35" s="248"/>
      <c r="H35" s="165"/>
      <c r="I35" s="165"/>
      <c r="J35" s="165"/>
      <c r="K35" s="165"/>
      <c r="L35" s="165"/>
    </row>
    <row r="36" spans="1:12" x14ac:dyDescent="0.2">
      <c r="A36" s="249"/>
      <c r="B36" s="247"/>
      <c r="C36" s="247"/>
      <c r="D36" s="247"/>
      <c r="E36" s="247"/>
      <c r="F36" s="247"/>
      <c r="G36" s="248"/>
      <c r="H36" s="165"/>
      <c r="I36" s="165"/>
      <c r="J36" s="165"/>
      <c r="K36" s="165"/>
      <c r="L36" s="165"/>
    </row>
    <row r="37" spans="1:12" x14ac:dyDescent="0.2">
      <c r="A37" s="249"/>
      <c r="B37" s="247"/>
      <c r="C37" s="247"/>
      <c r="D37" s="247"/>
      <c r="E37" s="247"/>
      <c r="F37" s="247"/>
      <c r="G37" s="248"/>
      <c r="H37" s="165"/>
      <c r="I37" s="165"/>
      <c r="J37" s="165"/>
      <c r="K37" s="165"/>
      <c r="L37" s="165"/>
    </row>
    <row r="38" spans="1:12" x14ac:dyDescent="0.2">
      <c r="A38" s="249"/>
      <c r="B38" s="247"/>
      <c r="C38" s="247"/>
      <c r="D38" s="247"/>
      <c r="E38" s="247"/>
      <c r="F38" s="247"/>
      <c r="G38" s="248"/>
      <c r="H38" s="165"/>
      <c r="I38" s="165"/>
      <c r="J38" s="165"/>
      <c r="K38" s="165"/>
      <c r="L38" s="165"/>
    </row>
    <row r="39" spans="1:12" x14ac:dyDescent="0.2">
      <c r="A39" s="249"/>
      <c r="B39" s="247"/>
      <c r="C39" s="247"/>
      <c r="D39" s="247"/>
      <c r="E39" s="247"/>
      <c r="F39" s="247"/>
      <c r="G39" s="248"/>
      <c r="H39" s="165"/>
      <c r="I39" s="165"/>
      <c r="J39" s="165"/>
      <c r="K39" s="165"/>
      <c r="L39" s="165"/>
    </row>
    <row r="40" spans="1:12" x14ac:dyDescent="0.2">
      <c r="A40" s="249"/>
      <c r="B40" s="247"/>
      <c r="C40" s="247"/>
      <c r="D40" s="247"/>
      <c r="E40" s="247"/>
      <c r="F40" s="247"/>
      <c r="G40" s="248"/>
      <c r="H40" s="165"/>
      <c r="I40" s="165"/>
      <c r="J40" s="165"/>
      <c r="K40" s="165"/>
      <c r="L40" s="165"/>
    </row>
    <row r="41" spans="1:12" x14ac:dyDescent="0.2">
      <c r="A41" s="249"/>
      <c r="B41" s="247"/>
      <c r="C41" s="247"/>
      <c r="D41" s="247"/>
      <c r="E41" s="247"/>
      <c r="F41" s="247"/>
      <c r="G41" s="248"/>
    </row>
    <row r="42" spans="1:12" x14ac:dyDescent="0.2">
      <c r="A42" s="249"/>
      <c r="B42" s="247"/>
      <c r="C42" s="247"/>
      <c r="D42" s="247"/>
      <c r="E42" s="247"/>
      <c r="F42" s="247"/>
      <c r="G42" s="248"/>
    </row>
    <row r="43" spans="1:12" x14ac:dyDescent="0.2">
      <c r="A43" s="249"/>
      <c r="B43" s="247"/>
      <c r="C43" s="247"/>
      <c r="D43" s="247"/>
      <c r="E43" s="247"/>
      <c r="F43" s="247"/>
      <c r="G43" s="248"/>
    </row>
    <row r="44" spans="1:12" x14ac:dyDescent="0.2">
      <c r="A44" s="249"/>
      <c r="B44" s="247"/>
      <c r="C44" s="247"/>
      <c r="D44" s="247"/>
      <c r="E44" s="247"/>
      <c r="F44" s="247"/>
      <c r="G44" s="248"/>
    </row>
    <row r="45" spans="1:12" x14ac:dyDescent="0.2">
      <c r="A45" s="249"/>
      <c r="B45" s="247"/>
      <c r="C45" s="247"/>
      <c r="D45" s="247"/>
      <c r="E45" s="247"/>
      <c r="F45" s="247"/>
      <c r="G45" s="248"/>
    </row>
    <row r="46" spans="1:12" x14ac:dyDescent="0.2">
      <c r="A46" s="249"/>
      <c r="B46" s="247"/>
      <c r="C46" s="247"/>
      <c r="D46" s="247"/>
      <c r="E46" s="247"/>
      <c r="F46" s="247"/>
      <c r="G46" s="248"/>
    </row>
    <row r="47" spans="1:12" x14ac:dyDescent="0.2">
      <c r="A47" s="249"/>
      <c r="B47" s="247"/>
      <c r="C47" s="247"/>
      <c r="D47" s="247"/>
      <c r="E47" s="247"/>
      <c r="F47" s="247"/>
      <c r="G47" s="248"/>
    </row>
    <row r="48" spans="1:12" x14ac:dyDescent="0.2">
      <c r="A48" s="249"/>
      <c r="B48" s="247"/>
      <c r="C48" s="247"/>
      <c r="D48" s="247"/>
      <c r="E48" s="247"/>
      <c r="F48" s="247"/>
      <c r="G48" s="248"/>
    </row>
    <row r="49" spans="1:7" x14ac:dyDescent="0.2">
      <c r="A49" s="249"/>
      <c r="B49" s="247"/>
      <c r="C49" s="247"/>
      <c r="D49" s="247"/>
      <c r="E49" s="247"/>
      <c r="F49" s="247"/>
      <c r="G49" s="248"/>
    </row>
    <row r="50" spans="1:7" x14ac:dyDescent="0.2">
      <c r="A50" s="249"/>
      <c r="B50" s="247"/>
      <c r="C50" s="247"/>
      <c r="D50" s="247"/>
      <c r="E50" s="247"/>
      <c r="F50" s="247"/>
      <c r="G50" s="248"/>
    </row>
    <row r="51" spans="1:7" x14ac:dyDescent="0.2">
      <c r="A51" s="249"/>
      <c r="B51" s="247"/>
      <c r="C51" s="247"/>
      <c r="D51" s="247"/>
      <c r="E51" s="247"/>
      <c r="F51" s="247"/>
      <c r="G51" s="248"/>
    </row>
    <row r="52" spans="1:7" x14ac:dyDescent="0.2">
      <c r="A52" s="249"/>
      <c r="B52" s="247"/>
      <c r="C52" s="247"/>
      <c r="D52" s="247"/>
      <c r="E52" s="247"/>
      <c r="F52" s="247"/>
      <c r="G52" s="248"/>
    </row>
    <row r="53" spans="1:7" x14ac:dyDescent="0.2">
      <c r="A53" s="250"/>
      <c r="B53" s="251"/>
      <c r="C53" s="251"/>
      <c r="D53" s="251"/>
      <c r="E53" s="251"/>
      <c r="F53" s="251"/>
      <c r="G53" s="252"/>
    </row>
    <row r="54" spans="1:7" x14ac:dyDescent="0.2">
      <c r="A54" s="171"/>
      <c r="B54" s="172"/>
      <c r="C54" s="172"/>
      <c r="D54" s="172"/>
      <c r="E54" s="172"/>
      <c r="F54" s="172"/>
      <c r="G54" s="173"/>
    </row>
  </sheetData>
  <mergeCells count="2">
    <mergeCell ref="A14:G14"/>
    <mergeCell ref="A16:G53"/>
  </mergeCells>
  <printOptions horizontalCentered="1" verticalCentered="1"/>
  <pageMargins left="0.82677165354330717" right="0.5118110236220472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Acrobat Document" dvAspect="DVASPECT_ICON" shapeId="1025" r:id="rId4">
          <objectPr defaultSize="0" r:id="rId5">
            <anchor moveWithCells="1">
              <from>
                <xdr:col>4</xdr:col>
                <xdr:colOff>542925</xdr:colOff>
                <xdr:row>22</xdr:row>
                <xdr:rowOff>47625</xdr:rowOff>
              </from>
              <to>
                <xdr:col>5</xdr:col>
                <xdr:colOff>666750</xdr:colOff>
                <xdr:row>26</xdr:row>
                <xdr:rowOff>57150</xdr:rowOff>
              </to>
            </anchor>
          </objectPr>
        </oleObject>
      </mc:Choice>
      <mc:Fallback>
        <oleObject progId="Acrobat 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7" tint="-0.249977111117893"/>
    <pageSetUpPr fitToPage="1"/>
  </sheetPr>
  <dimension ref="A10:M98"/>
  <sheetViews>
    <sheetView zoomScaleNormal="100" workbookViewId="0">
      <pane ySplit="9" topLeftCell="A10" activePane="bottomLeft" state="frozen"/>
      <selection activeCell="P24" sqref="P24"/>
      <selection pane="bottomLeft" activeCell="F57" sqref="F57:G57"/>
    </sheetView>
  </sheetViews>
  <sheetFormatPr baseColWidth="10" defaultColWidth="11.42578125" defaultRowHeight="12.75" x14ac:dyDescent="0.2"/>
  <cols>
    <col min="1" max="1" width="3.140625" style="1" customWidth="1"/>
    <col min="2" max="2" width="14.85546875" style="1" customWidth="1"/>
    <col min="3" max="3" width="12.7109375" style="1" customWidth="1"/>
    <col min="4" max="4" width="18.5703125" style="1" customWidth="1"/>
    <col min="5" max="7" width="17.5703125" style="1" customWidth="1"/>
    <col min="8" max="8" width="24.28515625" style="1" customWidth="1"/>
    <col min="9" max="9" width="23.42578125" style="1" customWidth="1"/>
    <col min="10" max="10" width="30.7109375" style="1" customWidth="1"/>
    <col min="11" max="16384" width="11.42578125" style="1"/>
  </cols>
  <sheetData>
    <row r="10" spans="1:12" ht="18" customHeight="1" x14ac:dyDescent="0.2">
      <c r="F10" s="28" t="s">
        <v>158</v>
      </c>
      <c r="G10" s="36"/>
      <c r="H10" s="2"/>
      <c r="I10" s="2"/>
      <c r="J10" s="2"/>
      <c r="K10" s="2"/>
      <c r="L10" s="7"/>
    </row>
    <row r="11" spans="1:12" ht="15" customHeight="1" x14ac:dyDescent="0.2">
      <c r="G11" s="28"/>
    </row>
    <row r="12" spans="1:12" ht="18" customHeight="1" thickBot="1" x14ac:dyDescent="0.25">
      <c r="A12" s="253" t="s">
        <v>5</v>
      </c>
      <c r="B12" s="253"/>
      <c r="C12" s="253"/>
      <c r="D12" s="253"/>
      <c r="E12" s="253"/>
      <c r="F12" s="253"/>
      <c r="G12" s="253"/>
    </row>
    <row r="13" spans="1:12" ht="5.25" customHeight="1" x14ac:dyDescent="0.2">
      <c r="A13" s="43"/>
      <c r="B13" s="43"/>
      <c r="C13" s="43"/>
      <c r="D13" s="43"/>
      <c r="E13" s="43"/>
      <c r="F13" s="43"/>
      <c r="G13" s="43"/>
    </row>
    <row r="14" spans="1:12" ht="18" customHeight="1" thickBot="1" x14ac:dyDescent="0.25">
      <c r="A14" s="2"/>
      <c r="B14" s="38" t="s">
        <v>12</v>
      </c>
      <c r="C14" s="66"/>
      <c r="D14" s="254" t="s">
        <v>13</v>
      </c>
      <c r="E14" s="254"/>
      <c r="F14" s="257"/>
      <c r="G14" s="257"/>
    </row>
    <row r="15" spans="1:12" s="4" customFormat="1" ht="5.25" customHeight="1" x14ac:dyDescent="0.2">
      <c r="A15" s="7"/>
      <c r="B15" s="39"/>
      <c r="C15" s="7"/>
      <c r="D15" s="39"/>
      <c r="E15" s="7"/>
      <c r="F15" s="16"/>
      <c r="G15" s="16"/>
    </row>
    <row r="16" spans="1:12" ht="18" customHeight="1" thickBot="1" x14ac:dyDescent="0.25">
      <c r="A16" s="30"/>
      <c r="B16" s="6" t="s">
        <v>14</v>
      </c>
      <c r="C16" s="8"/>
      <c r="D16" s="257"/>
      <c r="E16" s="257"/>
      <c r="F16" s="257"/>
      <c r="G16" s="257"/>
    </row>
    <row r="17" spans="1:13" ht="5.25" customHeight="1" x14ac:dyDescent="0.2">
      <c r="A17" s="30"/>
      <c r="B17" s="2"/>
      <c r="C17" s="8"/>
      <c r="D17" s="73"/>
      <c r="E17" s="73"/>
      <c r="F17" s="73"/>
      <c r="G17" s="73"/>
    </row>
    <row r="18" spans="1:13" ht="18" customHeight="1" thickBot="1" x14ac:dyDescent="0.25">
      <c r="A18" s="30"/>
      <c r="B18" s="6" t="s">
        <v>58</v>
      </c>
      <c r="C18" s="266"/>
      <c r="D18" s="266"/>
      <c r="E18" s="161" t="s">
        <v>6</v>
      </c>
      <c r="F18" s="265"/>
      <c r="G18" s="265"/>
    </row>
    <row r="19" spans="1:13" s="4" customFormat="1" ht="5.25" customHeight="1" x14ac:dyDescent="0.2">
      <c r="A19" s="32"/>
      <c r="B19" s="40"/>
      <c r="C19" s="29"/>
      <c r="D19" s="41"/>
      <c r="E19" s="29"/>
      <c r="F19" s="41"/>
      <c r="G19" s="176"/>
    </row>
    <row r="20" spans="1:13" ht="18" customHeight="1" thickBot="1" x14ac:dyDescent="0.3">
      <c r="A20" s="30"/>
      <c r="B20" s="2" t="s">
        <v>7</v>
      </c>
      <c r="C20" s="258"/>
      <c r="D20" s="258"/>
      <c r="E20" s="9"/>
      <c r="F20" s="260"/>
      <c r="G20" s="260"/>
      <c r="H20" s="156"/>
    </row>
    <row r="21" spans="1:13" ht="5.25" customHeight="1" x14ac:dyDescent="0.25">
      <c r="A21" s="30"/>
      <c r="B21" s="2"/>
      <c r="C21" s="152"/>
      <c r="D21" s="152"/>
      <c r="E21" s="9"/>
      <c r="F21" s="175"/>
      <c r="G21" s="175"/>
      <c r="H21" s="156"/>
    </row>
    <row r="22" spans="1:13" s="4" customFormat="1" ht="18" customHeight="1" thickBot="1" x14ac:dyDescent="0.25">
      <c r="A22" s="32"/>
      <c r="B22" s="1" t="s">
        <v>10</v>
      </c>
      <c r="C22" s="65"/>
      <c r="D22" s="12" t="s">
        <v>11</v>
      </c>
      <c r="E22" s="259"/>
      <c r="F22" s="259"/>
      <c r="G22" s="13"/>
      <c r="H22" s="156"/>
    </row>
    <row r="23" spans="1:13" s="4" customFormat="1" ht="15.75" customHeight="1" x14ac:dyDescent="0.2">
      <c r="A23" s="32"/>
      <c r="C23" s="17"/>
      <c r="D23" s="20"/>
      <c r="E23" s="174"/>
      <c r="F23" s="174"/>
      <c r="G23" s="42"/>
      <c r="H23" s="156"/>
    </row>
    <row r="24" spans="1:13" ht="18" customHeight="1" thickBot="1" x14ac:dyDescent="0.25">
      <c r="A24" s="253" t="s">
        <v>8</v>
      </c>
      <c r="B24" s="253"/>
      <c r="C24" s="253"/>
      <c r="D24" s="253"/>
      <c r="E24" s="253"/>
      <c r="F24" s="253"/>
      <c r="G24" s="253"/>
      <c r="H24" s="160"/>
    </row>
    <row r="25" spans="1:13" ht="5.25" customHeight="1" x14ac:dyDescent="0.2">
      <c r="A25" s="2"/>
      <c r="B25" s="2"/>
      <c r="C25" s="2"/>
      <c r="D25" s="2"/>
      <c r="E25" s="2"/>
      <c r="F25" s="2"/>
    </row>
    <row r="26" spans="1:13" ht="18" customHeight="1" thickBot="1" x14ac:dyDescent="0.3">
      <c r="A26" s="46" t="s">
        <v>89</v>
      </c>
      <c r="C26" s="267"/>
      <c r="D26" s="267"/>
      <c r="E26" s="12" t="s">
        <v>9</v>
      </c>
      <c r="F26" s="263" t="s">
        <v>104</v>
      </c>
      <c r="G26" s="263"/>
    </row>
    <row r="27" spans="1:13" s="4" customFormat="1" ht="5.25" customHeight="1" x14ac:dyDescent="0.25">
      <c r="B27" s="45"/>
      <c r="C27" s="45"/>
      <c r="D27" s="177"/>
      <c r="E27" s="177"/>
      <c r="F27" s="177"/>
    </row>
    <row r="28" spans="1:13" ht="15.75" thickBot="1" x14ac:dyDescent="0.3">
      <c r="A28" s="255" t="s">
        <v>168</v>
      </c>
      <c r="B28" s="255"/>
      <c r="C28" s="255"/>
      <c r="D28" s="255"/>
      <c r="E28" s="255"/>
      <c r="F28" s="268"/>
      <c r="G28" s="268"/>
    </row>
    <row r="29" spans="1:13" ht="5.25" customHeight="1" x14ac:dyDescent="0.2">
      <c r="A29" s="4"/>
    </row>
    <row r="30" spans="1:13" ht="18" customHeight="1" thickBot="1" x14ac:dyDescent="0.25">
      <c r="A30" s="157"/>
      <c r="B30" s="25" t="s">
        <v>163</v>
      </c>
      <c r="D30" s="257"/>
      <c r="E30" s="257"/>
    </row>
    <row r="31" spans="1:13" ht="5.25" customHeight="1" x14ac:dyDescent="0.2">
      <c r="A31" s="157"/>
      <c r="B31" s="25"/>
      <c r="D31" s="15"/>
      <c r="E31" s="10"/>
      <c r="F31" s="178"/>
      <c r="G31" s="178"/>
    </row>
    <row r="32" spans="1:13" ht="18" customHeight="1" thickBot="1" x14ac:dyDescent="0.25">
      <c r="A32" s="157"/>
      <c r="B32" s="25" t="s">
        <v>169</v>
      </c>
      <c r="C32" s="27"/>
      <c r="E32" s="18"/>
      <c r="F32" s="257"/>
      <c r="G32" s="257"/>
      <c r="M32" s="14"/>
    </row>
    <row r="33" spans="1:13" ht="5.25" customHeight="1" x14ac:dyDescent="0.2">
      <c r="A33" s="157"/>
      <c r="B33" s="25"/>
      <c r="C33" s="27"/>
      <c r="E33" s="18"/>
      <c r="F33" s="12"/>
      <c r="G33" s="178"/>
      <c r="M33" s="213"/>
    </row>
    <row r="34" spans="1:13" ht="18" customHeight="1" thickBot="1" x14ac:dyDescent="0.25">
      <c r="A34" s="157"/>
      <c r="B34" s="25" t="s">
        <v>170</v>
      </c>
      <c r="E34" s="68"/>
      <c r="F34" s="179"/>
      <c r="G34" s="179"/>
      <c r="M34" s="214"/>
    </row>
    <row r="35" spans="1:13" ht="5.25" customHeight="1" x14ac:dyDescent="0.2">
      <c r="A35" s="157"/>
      <c r="B35" s="25"/>
      <c r="E35" s="179"/>
      <c r="F35" s="179"/>
      <c r="G35" s="179"/>
      <c r="M35" s="214"/>
    </row>
    <row r="36" spans="1:13" ht="37.5" customHeight="1" thickBot="1" x14ac:dyDescent="0.3">
      <c r="A36" s="157"/>
      <c r="B36" s="255" t="s">
        <v>159</v>
      </c>
      <c r="C36" s="255"/>
      <c r="D36" s="255"/>
      <c r="E36" s="255"/>
      <c r="F36" s="255"/>
      <c r="G36" s="67"/>
      <c r="K36" s="16"/>
      <c r="M36" s="214"/>
    </row>
    <row r="37" spans="1:13" ht="9" customHeight="1" x14ac:dyDescent="0.2">
      <c r="B37" s="25"/>
      <c r="E37" s="17"/>
      <c r="F37" s="12"/>
      <c r="G37" s="16"/>
      <c r="K37" s="16"/>
      <c r="M37" s="214"/>
    </row>
    <row r="38" spans="1:13" ht="18" customHeight="1" x14ac:dyDescent="0.2">
      <c r="A38" s="44"/>
      <c r="B38" s="25"/>
      <c r="E38" s="17"/>
      <c r="F38" s="12"/>
      <c r="G38" s="16"/>
      <c r="M38" s="214"/>
    </row>
    <row r="39" spans="1:13" ht="14.25" customHeight="1" x14ac:dyDescent="0.2">
      <c r="E39" s="10"/>
      <c r="F39" s="19"/>
      <c r="G39" s="17"/>
      <c r="M39" s="7"/>
    </row>
    <row r="40" spans="1:13" ht="28.5" customHeight="1" thickBot="1" x14ac:dyDescent="0.25">
      <c r="A40" s="261" t="s">
        <v>171</v>
      </c>
      <c r="B40" s="261"/>
      <c r="C40" s="261"/>
      <c r="D40" s="65"/>
      <c r="E40" s="262" t="s">
        <v>172</v>
      </c>
      <c r="F40" s="262"/>
      <c r="G40" s="35"/>
      <c r="M40" s="7"/>
    </row>
    <row r="41" spans="1:13" ht="18" customHeight="1" x14ac:dyDescent="0.2">
      <c r="A41" s="139" t="s">
        <v>173</v>
      </c>
      <c r="B41" s="72"/>
      <c r="C41" s="72"/>
      <c r="D41" s="72"/>
      <c r="E41" s="72"/>
      <c r="F41" s="72"/>
      <c r="G41" s="72"/>
    </row>
    <row r="42" spans="1:13" ht="15" customHeight="1" x14ac:dyDescent="0.2">
      <c r="A42" s="37"/>
      <c r="B42" s="37"/>
      <c r="C42" s="37"/>
      <c r="D42" s="37"/>
      <c r="E42" s="37"/>
      <c r="F42" s="37"/>
      <c r="G42" s="37"/>
    </row>
    <row r="43" spans="1:13" ht="18" customHeight="1" thickBot="1" x14ac:dyDescent="0.25">
      <c r="A43" s="253" t="s">
        <v>90</v>
      </c>
      <c r="B43" s="253"/>
      <c r="C43" s="253"/>
      <c r="D43" s="253"/>
      <c r="E43" s="253"/>
      <c r="F43" s="253"/>
      <c r="G43" s="253"/>
    </row>
    <row r="44" spans="1:13" ht="5.25" customHeight="1" x14ac:dyDescent="0.2">
      <c r="A44" s="2"/>
      <c r="B44" s="2"/>
      <c r="C44" s="2"/>
      <c r="D44" s="2"/>
      <c r="E44" s="2"/>
      <c r="F44" s="2"/>
    </row>
    <row r="45" spans="1:13" ht="18" customHeight="1" thickBot="1" x14ac:dyDescent="0.25">
      <c r="A45" s="74" t="s">
        <v>174</v>
      </c>
      <c r="C45" s="3"/>
      <c r="D45" s="257"/>
      <c r="E45" s="257"/>
      <c r="F45" s="257"/>
      <c r="G45" s="26"/>
    </row>
    <row r="46" spans="1:13" ht="5.25" customHeight="1" x14ac:dyDescent="0.2">
      <c r="A46" s="74"/>
      <c r="C46" s="3"/>
      <c r="D46" s="180"/>
      <c r="E46" s="7"/>
      <c r="F46" s="7"/>
      <c r="G46" s="26"/>
    </row>
    <row r="47" spans="1:13" ht="27" customHeight="1" thickBot="1" x14ac:dyDescent="0.25">
      <c r="A47" s="255" t="s">
        <v>175</v>
      </c>
      <c r="B47" s="255"/>
      <c r="C47" s="255"/>
      <c r="D47" s="255"/>
      <c r="E47" s="264"/>
      <c r="F47" s="264"/>
      <c r="G47" s="264"/>
    </row>
    <row r="48" spans="1:13" ht="5.25" customHeight="1" x14ac:dyDescent="0.2">
      <c r="A48" s="2"/>
      <c r="B48" s="2"/>
      <c r="C48" s="2"/>
      <c r="D48" s="2"/>
      <c r="E48" s="2"/>
      <c r="F48" s="2"/>
    </row>
    <row r="49" spans="1:12" ht="18" customHeight="1" thickBot="1" x14ac:dyDescent="0.25">
      <c r="A49" s="74" t="s">
        <v>101</v>
      </c>
      <c r="C49" s="11"/>
      <c r="D49" s="69"/>
      <c r="E49" s="256" t="s">
        <v>91</v>
      </c>
      <c r="F49" s="256"/>
      <c r="G49" s="70"/>
    </row>
    <row r="50" spans="1:12" s="4" customFormat="1" ht="5.25" customHeight="1" x14ac:dyDescent="0.2">
      <c r="A50" s="48"/>
      <c r="B50" s="49"/>
      <c r="C50" s="50"/>
      <c r="D50" s="181"/>
      <c r="F50" s="47"/>
    </row>
    <row r="51" spans="1:12" ht="18" customHeight="1" thickBot="1" x14ac:dyDescent="0.25">
      <c r="A51" s="74" t="s">
        <v>164</v>
      </c>
      <c r="C51" s="11"/>
      <c r="D51" s="66"/>
      <c r="E51" s="33"/>
      <c r="F51" s="33"/>
      <c r="G51" s="33"/>
    </row>
    <row r="52" spans="1:12" ht="18" customHeight="1" x14ac:dyDescent="0.2">
      <c r="A52" s="31"/>
      <c r="B52" s="19"/>
      <c r="C52" s="11"/>
      <c r="D52" s="182"/>
      <c r="E52" s="33"/>
      <c r="F52" s="33"/>
      <c r="G52" s="33"/>
    </row>
    <row r="53" spans="1:12" ht="18" customHeight="1" thickBot="1" x14ac:dyDescent="0.25">
      <c r="A53" s="253" t="s">
        <v>88</v>
      </c>
      <c r="B53" s="253"/>
      <c r="C53" s="253"/>
      <c r="D53" s="253"/>
      <c r="E53" s="253"/>
      <c r="F53" s="253"/>
      <c r="G53" s="253"/>
    </row>
    <row r="54" spans="1:12" ht="5.25" customHeight="1" x14ac:dyDescent="0.2">
      <c r="A54" s="31"/>
      <c r="B54" s="11"/>
      <c r="C54" s="11"/>
      <c r="E54" s="33"/>
      <c r="F54" s="33"/>
      <c r="G54" s="33"/>
      <c r="K54" s="4"/>
      <c r="L54" s="7"/>
    </row>
    <row r="55" spans="1:12" ht="18" customHeight="1" thickBot="1" x14ac:dyDescent="0.25">
      <c r="A55" s="159" t="s">
        <v>87</v>
      </c>
      <c r="B55" s="74"/>
      <c r="C55" s="74"/>
      <c r="D55" s="74"/>
      <c r="E55" s="259"/>
      <c r="F55" s="259"/>
      <c r="G55" s="259"/>
      <c r="K55" s="4"/>
      <c r="L55" s="7"/>
    </row>
    <row r="56" spans="1:12" s="4" customFormat="1" ht="5.25" customHeight="1" x14ac:dyDescent="0.2">
      <c r="A56" s="48"/>
      <c r="B56" s="45"/>
      <c r="C56" s="45"/>
      <c r="D56" s="45"/>
      <c r="E56" s="183"/>
      <c r="F56" s="183"/>
      <c r="G56" s="184"/>
      <c r="L56" s="7"/>
    </row>
    <row r="57" spans="1:12" ht="18" customHeight="1" thickBot="1" x14ac:dyDescent="0.25">
      <c r="A57" s="158" t="s">
        <v>15</v>
      </c>
      <c r="B57" s="51"/>
      <c r="D57" s="54"/>
      <c r="E57" s="5" t="s">
        <v>77</v>
      </c>
      <c r="F57" s="269"/>
      <c r="G57" s="269"/>
      <c r="K57" s="4"/>
      <c r="L57" s="7"/>
    </row>
    <row r="58" spans="1:12" s="4" customFormat="1" ht="5.25" customHeight="1" x14ac:dyDescent="0.2">
      <c r="A58" s="48"/>
      <c r="B58" s="52"/>
      <c r="D58" s="16"/>
      <c r="E58" s="16"/>
      <c r="F58" s="55"/>
      <c r="G58" s="185"/>
      <c r="L58" s="7"/>
    </row>
    <row r="59" spans="1:12" ht="18.75" customHeight="1" thickBot="1" x14ac:dyDescent="0.25">
      <c r="A59" s="261" t="s">
        <v>176</v>
      </c>
      <c r="B59" s="261"/>
      <c r="C59" s="261"/>
      <c r="D59" s="261"/>
      <c r="E59" s="71"/>
      <c r="G59" s="186"/>
      <c r="K59" s="4"/>
      <c r="L59" s="7"/>
    </row>
    <row r="60" spans="1:12" ht="18" customHeight="1" x14ac:dyDescent="0.2">
      <c r="A60" s="140" t="s">
        <v>177</v>
      </c>
      <c r="B60" s="34"/>
      <c r="C60" s="34"/>
      <c r="D60" s="34"/>
      <c r="E60" s="186"/>
      <c r="F60" s="187"/>
      <c r="G60" s="186"/>
      <c r="K60" s="4"/>
      <c r="L60" s="7"/>
    </row>
    <row r="61" spans="1:12" ht="18" customHeight="1" x14ac:dyDescent="0.2">
      <c r="A61" s="53"/>
      <c r="B61" s="34"/>
      <c r="C61" s="34"/>
      <c r="D61" s="34"/>
      <c r="E61" s="186"/>
      <c r="F61" s="186"/>
      <c r="G61" s="186"/>
      <c r="K61" s="4"/>
      <c r="L61" s="7"/>
    </row>
    <row r="62" spans="1:12" ht="18" customHeight="1" x14ac:dyDescent="0.2">
      <c r="A62" s="53"/>
      <c r="B62" s="34"/>
      <c r="C62" s="34"/>
      <c r="D62" s="34"/>
      <c r="E62" s="186"/>
      <c r="F62" s="186"/>
      <c r="G62" s="186"/>
      <c r="K62" s="4"/>
      <c r="L62" s="7"/>
    </row>
    <row r="63" spans="1:12" ht="18" customHeight="1" x14ac:dyDescent="0.2">
      <c r="A63" s="4"/>
      <c r="B63" s="7"/>
    </row>
    <row r="64" spans="1:12" ht="18" customHeight="1" x14ac:dyDescent="0.2">
      <c r="A64" s="4"/>
      <c r="B64" s="7"/>
    </row>
    <row r="65" spans="1:2" ht="18" customHeight="1" x14ac:dyDescent="0.2">
      <c r="A65" s="4"/>
      <c r="B65" s="7"/>
    </row>
    <row r="66" spans="1:2" ht="18" customHeight="1" x14ac:dyDescent="0.2">
      <c r="A66" s="4"/>
      <c r="B66" s="7"/>
    </row>
    <row r="67" spans="1:2" ht="18" customHeight="1" x14ac:dyDescent="0.2">
      <c r="A67" s="4"/>
      <c r="B67" s="7"/>
    </row>
    <row r="68" spans="1:2" ht="18" customHeight="1" x14ac:dyDescent="0.2">
      <c r="A68" s="4"/>
      <c r="B68" s="7"/>
    </row>
    <row r="69" spans="1:2" ht="18" customHeight="1" x14ac:dyDescent="0.2">
      <c r="A69" s="4"/>
      <c r="B69" s="7"/>
    </row>
    <row r="70" spans="1:2" ht="18" customHeight="1" x14ac:dyDescent="0.2">
      <c r="A70" s="4"/>
      <c r="B70" s="7"/>
    </row>
    <row r="71" spans="1:2" ht="18" customHeight="1" x14ac:dyDescent="0.2">
      <c r="A71" s="4"/>
      <c r="B71" s="7"/>
    </row>
    <row r="72" spans="1:2" ht="18" customHeight="1" x14ac:dyDescent="0.2"/>
    <row r="73" spans="1:2" ht="18" customHeight="1" x14ac:dyDescent="0.2"/>
    <row r="74" spans="1:2" ht="18" customHeight="1" x14ac:dyDescent="0.2"/>
    <row r="75" spans="1:2" ht="18" customHeight="1" x14ac:dyDescent="0.2"/>
    <row r="76" spans="1:2" ht="18" customHeight="1" x14ac:dyDescent="0.2"/>
    <row r="77" spans="1:2" ht="18" customHeight="1" x14ac:dyDescent="0.2"/>
    <row r="78" spans="1:2" ht="18" customHeight="1" x14ac:dyDescent="0.2"/>
    <row r="79" spans="1:2" ht="18" customHeight="1" x14ac:dyDescent="0.2"/>
    <row r="80" spans="1:2"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sheetData>
  <sheetProtection algorithmName="SHA-512" hashValue="DtdiybRTPe4ppb146g6nwDDpTU1zOdLcr4iSruDknXVajNNtBC/lO1doeZpcxWfJCd70ejoI9yggu5nxH3UebA==" saltValue="3SoOkBQ+ObGyGOuWliwMfQ==" spinCount="100000" sheet="1" objects="1" scenarios="1" selectLockedCells="1"/>
  <mergeCells count="28">
    <mergeCell ref="E47:G47"/>
    <mergeCell ref="D45:F45"/>
    <mergeCell ref="A59:D59"/>
    <mergeCell ref="A53:G53"/>
    <mergeCell ref="F18:G18"/>
    <mergeCell ref="C18:D18"/>
    <mergeCell ref="C26:D26"/>
    <mergeCell ref="F28:G28"/>
    <mergeCell ref="D30:E30"/>
    <mergeCell ref="F32:G32"/>
    <mergeCell ref="E55:G55"/>
    <mergeCell ref="F57:G57"/>
    <mergeCell ref="A12:G12"/>
    <mergeCell ref="D14:E14"/>
    <mergeCell ref="B36:F36"/>
    <mergeCell ref="E49:F49"/>
    <mergeCell ref="F14:G14"/>
    <mergeCell ref="D16:G16"/>
    <mergeCell ref="A24:G24"/>
    <mergeCell ref="A43:G43"/>
    <mergeCell ref="C20:D20"/>
    <mergeCell ref="E22:F22"/>
    <mergeCell ref="F20:G20"/>
    <mergeCell ref="A40:C40"/>
    <mergeCell ref="E40:F40"/>
    <mergeCell ref="F26:G26"/>
    <mergeCell ref="A28:E28"/>
    <mergeCell ref="A47:D47"/>
  </mergeCells>
  <phoneticPr fontId="4" type="noConversion"/>
  <printOptions horizontalCentered="1" verticalCentered="1"/>
  <pageMargins left="3.937007874015748E-2" right="3.937007874015748E-2" top="0.15748031496062992" bottom="0.15748031496062992"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0</xdr:colOff>
                    <xdr:row>33</xdr:row>
                    <xdr:rowOff>28575</xdr:rowOff>
                  </from>
                  <to>
                    <xdr:col>1</xdr:col>
                    <xdr:colOff>381000</xdr:colOff>
                    <xdr:row>33</xdr:row>
                    <xdr:rowOff>190500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0</xdr:col>
                    <xdr:colOff>0</xdr:colOff>
                    <xdr:row>29</xdr:row>
                    <xdr:rowOff>9525</xdr:rowOff>
                  </from>
                  <to>
                    <xdr:col>1</xdr:col>
                    <xdr:colOff>485775</xdr:colOff>
                    <xdr:row>29</xdr:row>
                    <xdr:rowOff>219075</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0</xdr:colOff>
                    <xdr:row>35</xdr:row>
                    <xdr:rowOff>152400</xdr:rowOff>
                  </from>
                  <to>
                    <xdr:col>1</xdr:col>
                    <xdr:colOff>285750</xdr:colOff>
                    <xdr:row>35</xdr:row>
                    <xdr:rowOff>361950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0</xdr:col>
                    <xdr:colOff>0</xdr:colOff>
                    <xdr:row>31</xdr:row>
                    <xdr:rowOff>9525</xdr:rowOff>
                  </from>
                  <to>
                    <xdr:col>1</xdr:col>
                    <xdr:colOff>190500</xdr:colOff>
                    <xdr:row>31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des grades et catégories'!$C$4:$C$18</xm:f>
          </x14:formula1>
          <xm:sqref>F26:G26</xm:sqref>
        </x14:dataValidation>
        <x14:dataValidation type="list" allowBlank="1" showInputMessage="1" showErrorMessage="1">
          <x14:formula1>
            <xm:f>'Liste des grades et catégories'!$V$7:$V$8</xm:f>
          </x14:formula1>
          <xm:sqref>D40 E59</xm:sqref>
        </x14:dataValidation>
        <x14:dataValidation type="list" allowBlank="1" showInputMessage="1" showErrorMessage="1">
          <x14:formula1>
            <xm:f>'Liste des diplômes + durée'!$B$2:$B$31</xm:f>
          </x14:formula1>
          <xm:sqref>D45</xm:sqref>
        </x14:dataValidation>
        <x14:dataValidation type="list" allowBlank="1" showInputMessage="1" showErrorMessage="1">
          <x14:formula1>
            <xm:f>'Liste des diplômes + durée'!$B$2:$B$31</xm:f>
          </x14:formula1>
          <xm:sqref>D46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1:LU34"/>
  <sheetViews>
    <sheetView tabSelected="1" topLeftCell="A10" zoomScaleNormal="100" workbookViewId="0">
      <selection activeCell="I13" sqref="I13:K13"/>
    </sheetView>
  </sheetViews>
  <sheetFormatPr baseColWidth="10" defaultColWidth="11.42578125" defaultRowHeight="12.75" x14ac:dyDescent="0.2"/>
  <cols>
    <col min="1" max="1" width="13.28515625" style="27" customWidth="1"/>
    <col min="2" max="2" width="14.7109375" style="27" customWidth="1"/>
    <col min="3" max="4" width="12.85546875" style="27" customWidth="1"/>
    <col min="5" max="5" width="19.140625" style="27" customWidth="1"/>
    <col min="6" max="6" width="14" style="27" customWidth="1"/>
    <col min="7" max="7" width="12.85546875" style="27" customWidth="1"/>
    <col min="8" max="8" width="12.28515625" style="27" customWidth="1"/>
    <col min="9" max="9" width="11.42578125" style="182"/>
    <col min="10" max="10" width="13.42578125" style="182" customWidth="1"/>
    <col min="11" max="11" width="14.28515625" style="182" customWidth="1"/>
    <col min="12" max="333" width="11.42578125" style="182"/>
    <col min="334" max="16384" width="11.42578125" style="27"/>
  </cols>
  <sheetData>
    <row r="11" spans="1:11" ht="15" customHeight="1" x14ac:dyDescent="0.2"/>
    <row r="13" spans="1:11" ht="20.25" customHeight="1" x14ac:dyDescent="0.25">
      <c r="H13" s="188" t="s">
        <v>186</v>
      </c>
      <c r="I13" s="270" t="s">
        <v>104</v>
      </c>
      <c r="J13" s="270"/>
      <c r="K13" s="270"/>
    </row>
    <row r="16" spans="1:11" ht="21" thickBot="1" x14ac:dyDescent="0.25">
      <c r="A16" s="273" t="s">
        <v>100</v>
      </c>
      <c r="B16" s="273"/>
      <c r="C16" s="273"/>
      <c r="D16" s="273"/>
      <c r="E16" s="273"/>
      <c r="F16" s="273"/>
      <c r="G16" s="273"/>
      <c r="H16" s="273"/>
      <c r="I16" s="273"/>
      <c r="J16" s="273"/>
      <c r="K16" s="273"/>
    </row>
    <row r="17" spans="1:333" ht="6" customHeight="1" x14ac:dyDescent="0.2">
      <c r="A17" s="189"/>
      <c r="B17" s="190"/>
      <c r="C17" s="191"/>
      <c r="D17" s="192"/>
      <c r="E17" s="192"/>
      <c r="F17" s="193"/>
      <c r="G17" s="192"/>
      <c r="H17" s="5"/>
    </row>
    <row r="18" spans="1:333" ht="31.5" customHeight="1" x14ac:dyDescent="0.2">
      <c r="B18" s="276"/>
      <c r="C18" s="277"/>
      <c r="D18" s="278" t="s">
        <v>187</v>
      </c>
      <c r="E18" s="279"/>
      <c r="F18" s="280"/>
      <c r="G18" s="281" t="s">
        <v>183</v>
      </c>
      <c r="H18" s="282"/>
      <c r="I18" s="283"/>
    </row>
    <row r="19" spans="1:333" ht="76.5" x14ac:dyDescent="0.2">
      <c r="A19" s="194" t="s">
        <v>92</v>
      </c>
      <c r="B19" s="195" t="s">
        <v>180</v>
      </c>
      <c r="C19" s="196" t="s">
        <v>161</v>
      </c>
      <c r="D19" s="197" t="s">
        <v>78</v>
      </c>
      <c r="E19" s="198" t="s">
        <v>182</v>
      </c>
      <c r="F19" s="199" t="s">
        <v>178</v>
      </c>
      <c r="G19" s="218" t="s">
        <v>185</v>
      </c>
      <c r="H19" s="198" t="s">
        <v>184</v>
      </c>
      <c r="I19" s="220" t="s">
        <v>178</v>
      </c>
      <c r="J19" s="200" t="s">
        <v>179</v>
      </c>
      <c r="K19" s="225" t="s">
        <v>97</v>
      </c>
    </row>
    <row r="20" spans="1:333" s="202" customFormat="1" ht="19.5" customHeight="1" x14ac:dyDescent="0.2">
      <c r="A20" s="201" t="s">
        <v>93</v>
      </c>
      <c r="B20" s="56"/>
      <c r="C20" s="56"/>
      <c r="D20" s="216">
        <f>VLOOKUP($I$13,Tableau1[[Grades ou Catégories]:[Montant mensuel du forfait]],2,FALSE)</f>
        <v>2500</v>
      </c>
      <c r="E20" s="64"/>
      <c r="F20" s="153">
        <f>D20*E20</f>
        <v>0</v>
      </c>
      <c r="G20" s="219">
        <v>17.5</v>
      </c>
      <c r="H20" s="230"/>
      <c r="I20" s="222">
        <f>G20*H20</f>
        <v>0</v>
      </c>
      <c r="J20" s="154">
        <f>'Frais de déplacement 3è partie'!M41</f>
        <v>0</v>
      </c>
      <c r="K20" s="227">
        <f>SUM(B20:C20,F20,I20,J20)</f>
        <v>0</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c r="IW20" s="215"/>
      <c r="IX20" s="215"/>
      <c r="IY20" s="215"/>
      <c r="IZ20" s="215"/>
      <c r="JA20" s="215"/>
      <c r="JB20" s="215"/>
      <c r="JC20" s="215"/>
      <c r="JD20" s="215"/>
      <c r="JE20" s="215"/>
      <c r="JF20" s="215"/>
      <c r="JG20" s="215"/>
      <c r="JH20" s="215"/>
      <c r="JI20" s="215"/>
      <c r="JJ20" s="215"/>
      <c r="JK20" s="215"/>
      <c r="JL20" s="215"/>
      <c r="JM20" s="215"/>
      <c r="JN20" s="215"/>
      <c r="JO20" s="215"/>
      <c r="JP20" s="215"/>
      <c r="JQ20" s="215"/>
      <c r="JR20" s="215"/>
      <c r="JS20" s="215"/>
      <c r="JT20" s="215"/>
      <c r="JU20" s="215"/>
      <c r="JV20" s="215"/>
      <c r="JW20" s="215"/>
      <c r="JX20" s="215"/>
      <c r="JY20" s="215"/>
      <c r="JZ20" s="215"/>
      <c r="KA20" s="215"/>
      <c r="KB20" s="215"/>
      <c r="KC20" s="215"/>
      <c r="KD20" s="215"/>
      <c r="KE20" s="215"/>
      <c r="KF20" s="215"/>
      <c r="KG20" s="215"/>
      <c r="KH20" s="215"/>
      <c r="KI20" s="215"/>
      <c r="KJ20" s="215"/>
      <c r="KK20" s="215"/>
      <c r="KL20" s="215"/>
      <c r="KM20" s="215"/>
      <c r="KN20" s="215"/>
      <c r="KO20" s="215"/>
      <c r="KP20" s="215"/>
      <c r="KQ20" s="215"/>
      <c r="KR20" s="215"/>
      <c r="KS20" s="215"/>
      <c r="KT20" s="215"/>
      <c r="KU20" s="215"/>
      <c r="KV20" s="215"/>
      <c r="KW20" s="215"/>
      <c r="KX20" s="215"/>
      <c r="KY20" s="215"/>
      <c r="KZ20" s="215"/>
      <c r="LA20" s="215"/>
      <c r="LB20" s="215"/>
      <c r="LC20" s="215"/>
      <c r="LD20" s="215"/>
      <c r="LE20" s="215"/>
      <c r="LF20" s="215"/>
      <c r="LG20" s="215"/>
      <c r="LH20" s="215"/>
      <c r="LI20" s="215"/>
      <c r="LJ20" s="215"/>
      <c r="LK20" s="215"/>
      <c r="LL20" s="215"/>
      <c r="LM20" s="215"/>
      <c r="LN20" s="215"/>
      <c r="LO20" s="215"/>
      <c r="LP20" s="215"/>
      <c r="LQ20" s="215"/>
      <c r="LR20" s="215"/>
      <c r="LS20" s="215"/>
      <c r="LT20" s="215"/>
      <c r="LU20" s="215"/>
    </row>
    <row r="21" spans="1:333" s="202" customFormat="1" ht="19.5" customHeight="1" x14ac:dyDescent="0.2">
      <c r="A21" s="201" t="s">
        <v>94</v>
      </c>
      <c r="B21" s="56"/>
      <c r="C21" s="56"/>
      <c r="D21" s="216">
        <f>VLOOKUP($I$13,Tableau1[[Grades ou Catégories]:[Montant mensuel du forfait]],2,FALSE)</f>
        <v>2500</v>
      </c>
      <c r="E21" s="64"/>
      <c r="F21" s="153">
        <f>D21*E21</f>
        <v>0</v>
      </c>
      <c r="G21" s="219">
        <v>17.5</v>
      </c>
      <c r="H21" s="230"/>
      <c r="I21" s="222">
        <f t="shared" ref="I21:I23" si="0">G21*H21</f>
        <v>0</v>
      </c>
      <c r="J21" s="154">
        <f>'Frais de déplacement 3è partie'!M83</f>
        <v>0</v>
      </c>
      <c r="K21" s="227">
        <f>SUM(B21:C21,F21,I21,J21)</f>
        <v>0</v>
      </c>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c r="IW21" s="215"/>
      <c r="IX21" s="215"/>
      <c r="IY21" s="215"/>
      <c r="IZ21" s="215"/>
      <c r="JA21" s="215"/>
      <c r="JB21" s="215"/>
      <c r="JC21" s="215"/>
      <c r="JD21" s="215"/>
      <c r="JE21" s="215"/>
      <c r="JF21" s="215"/>
      <c r="JG21" s="215"/>
      <c r="JH21" s="215"/>
      <c r="JI21" s="215"/>
      <c r="JJ21" s="215"/>
      <c r="JK21" s="215"/>
      <c r="JL21" s="215"/>
      <c r="JM21" s="215"/>
      <c r="JN21" s="215"/>
      <c r="JO21" s="215"/>
      <c r="JP21" s="215"/>
      <c r="JQ21" s="215"/>
      <c r="JR21" s="215"/>
      <c r="JS21" s="215"/>
      <c r="JT21" s="215"/>
      <c r="JU21" s="215"/>
      <c r="JV21" s="215"/>
      <c r="JW21" s="215"/>
      <c r="JX21" s="215"/>
      <c r="JY21" s="215"/>
      <c r="JZ21" s="215"/>
      <c r="KA21" s="215"/>
      <c r="KB21" s="215"/>
      <c r="KC21" s="215"/>
      <c r="KD21" s="215"/>
      <c r="KE21" s="215"/>
      <c r="KF21" s="215"/>
      <c r="KG21" s="215"/>
      <c r="KH21" s="215"/>
      <c r="KI21" s="215"/>
      <c r="KJ21" s="215"/>
      <c r="KK21" s="215"/>
      <c r="KL21" s="215"/>
      <c r="KM21" s="215"/>
      <c r="KN21" s="215"/>
      <c r="KO21" s="215"/>
      <c r="KP21" s="215"/>
      <c r="KQ21" s="215"/>
      <c r="KR21" s="215"/>
      <c r="KS21" s="215"/>
      <c r="KT21" s="215"/>
      <c r="KU21" s="215"/>
      <c r="KV21" s="215"/>
      <c r="KW21" s="215"/>
      <c r="KX21" s="215"/>
      <c r="KY21" s="215"/>
      <c r="KZ21" s="215"/>
      <c r="LA21" s="215"/>
      <c r="LB21" s="215"/>
      <c r="LC21" s="215"/>
      <c r="LD21" s="215"/>
      <c r="LE21" s="215"/>
      <c r="LF21" s="215"/>
      <c r="LG21" s="215"/>
      <c r="LH21" s="215"/>
      <c r="LI21" s="215"/>
      <c r="LJ21" s="215"/>
      <c r="LK21" s="215"/>
      <c r="LL21" s="215"/>
      <c r="LM21" s="215"/>
      <c r="LN21" s="215"/>
      <c r="LO21" s="215"/>
      <c r="LP21" s="215"/>
      <c r="LQ21" s="215"/>
      <c r="LR21" s="215"/>
      <c r="LS21" s="215"/>
      <c r="LT21" s="215"/>
      <c r="LU21" s="215"/>
    </row>
    <row r="22" spans="1:333" s="202" customFormat="1" ht="19.5" customHeight="1" x14ac:dyDescent="0.2">
      <c r="A22" s="201" t="s">
        <v>95</v>
      </c>
      <c r="B22" s="56"/>
      <c r="C22" s="56"/>
      <c r="D22" s="216">
        <f>VLOOKUP($I$13,Tableau1[[Grades ou Catégories]:[Montant mensuel du forfait]],2,FALSE)</f>
        <v>2500</v>
      </c>
      <c r="E22" s="64"/>
      <c r="F22" s="153">
        <f t="shared" ref="F22:F23" si="1">D22*E22</f>
        <v>0</v>
      </c>
      <c r="G22" s="219">
        <v>17.5</v>
      </c>
      <c r="H22" s="230"/>
      <c r="I22" s="222">
        <f t="shared" si="0"/>
        <v>0</v>
      </c>
      <c r="J22" s="155">
        <f>'Frais de déplacement 3è partie'!M125</f>
        <v>0</v>
      </c>
      <c r="K22" s="227">
        <f t="shared" ref="K22:K23" si="2">SUM(B22:C22,F22,I22,J22)</f>
        <v>0</v>
      </c>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c r="IW22" s="215"/>
      <c r="IX22" s="215"/>
      <c r="IY22" s="215"/>
      <c r="IZ22" s="215"/>
      <c r="JA22" s="215"/>
      <c r="JB22" s="215"/>
      <c r="JC22" s="215"/>
      <c r="JD22" s="215"/>
      <c r="JE22" s="215"/>
      <c r="JF22" s="215"/>
      <c r="JG22" s="215"/>
      <c r="JH22" s="215"/>
      <c r="JI22" s="215"/>
      <c r="JJ22" s="215"/>
      <c r="JK22" s="215"/>
      <c r="JL22" s="215"/>
      <c r="JM22" s="215"/>
      <c r="JN22" s="215"/>
      <c r="JO22" s="215"/>
      <c r="JP22" s="215"/>
      <c r="JQ22" s="215"/>
      <c r="JR22" s="215"/>
      <c r="JS22" s="215"/>
      <c r="JT22" s="215"/>
      <c r="JU22" s="215"/>
      <c r="JV22" s="215"/>
      <c r="JW22" s="215"/>
      <c r="JX22" s="215"/>
      <c r="JY22" s="215"/>
      <c r="JZ22" s="215"/>
      <c r="KA22" s="215"/>
      <c r="KB22" s="215"/>
      <c r="KC22" s="215"/>
      <c r="KD22" s="215"/>
      <c r="KE22" s="215"/>
      <c r="KF22" s="215"/>
      <c r="KG22" s="215"/>
      <c r="KH22" s="215"/>
      <c r="KI22" s="215"/>
      <c r="KJ22" s="215"/>
      <c r="KK22" s="215"/>
      <c r="KL22" s="215"/>
      <c r="KM22" s="215"/>
      <c r="KN22" s="215"/>
      <c r="KO22" s="215"/>
      <c r="KP22" s="215"/>
      <c r="KQ22" s="215"/>
      <c r="KR22" s="215"/>
      <c r="KS22" s="215"/>
      <c r="KT22" s="215"/>
      <c r="KU22" s="215"/>
      <c r="KV22" s="215"/>
      <c r="KW22" s="215"/>
      <c r="KX22" s="215"/>
      <c r="KY22" s="215"/>
      <c r="KZ22" s="215"/>
      <c r="LA22" s="215"/>
      <c r="LB22" s="215"/>
      <c r="LC22" s="215"/>
      <c r="LD22" s="215"/>
      <c r="LE22" s="215"/>
      <c r="LF22" s="215"/>
      <c r="LG22" s="215"/>
      <c r="LH22" s="215"/>
      <c r="LI22" s="215"/>
      <c r="LJ22" s="215"/>
      <c r="LK22" s="215"/>
      <c r="LL22" s="215"/>
      <c r="LM22" s="215"/>
      <c r="LN22" s="215"/>
      <c r="LO22" s="215"/>
      <c r="LP22" s="215"/>
      <c r="LQ22" s="215"/>
      <c r="LR22" s="215"/>
      <c r="LS22" s="215"/>
      <c r="LT22" s="215"/>
      <c r="LU22" s="215"/>
    </row>
    <row r="23" spans="1:333" s="202" customFormat="1" ht="15.75" customHeight="1" x14ac:dyDescent="0.2">
      <c r="A23" s="201" t="s">
        <v>96</v>
      </c>
      <c r="B23" s="57"/>
      <c r="C23" s="57"/>
      <c r="D23" s="216">
        <f>VLOOKUP($I$13,Tableau1[[Grades ou Catégories]:[Montant mensuel du forfait]],2,FALSE)</f>
        <v>2500</v>
      </c>
      <c r="E23" s="64"/>
      <c r="F23" s="153">
        <f t="shared" si="1"/>
        <v>0</v>
      </c>
      <c r="G23" s="219">
        <v>17.5</v>
      </c>
      <c r="H23" s="230"/>
      <c r="I23" s="222">
        <f t="shared" si="0"/>
        <v>0</v>
      </c>
      <c r="J23" s="154">
        <f>'Frais de déplacement 3è partie'!M168</f>
        <v>0</v>
      </c>
      <c r="K23" s="227">
        <f t="shared" si="2"/>
        <v>0</v>
      </c>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c r="IW23" s="215"/>
      <c r="IX23" s="215"/>
      <c r="IY23" s="215"/>
      <c r="IZ23" s="215"/>
      <c r="JA23" s="215"/>
      <c r="JB23" s="215"/>
      <c r="JC23" s="215"/>
      <c r="JD23" s="215"/>
      <c r="JE23" s="215"/>
      <c r="JF23" s="215"/>
      <c r="JG23" s="215"/>
      <c r="JH23" s="215"/>
      <c r="JI23" s="215"/>
      <c r="JJ23" s="215"/>
      <c r="JK23" s="215"/>
      <c r="JL23" s="215"/>
      <c r="JM23" s="215"/>
      <c r="JN23" s="215"/>
      <c r="JO23" s="215"/>
      <c r="JP23" s="215"/>
      <c r="JQ23" s="215"/>
      <c r="JR23" s="215"/>
      <c r="JS23" s="215"/>
      <c r="JT23" s="215"/>
      <c r="JU23" s="215"/>
      <c r="JV23" s="215"/>
      <c r="JW23" s="215"/>
      <c r="JX23" s="215"/>
      <c r="JY23" s="215"/>
      <c r="JZ23" s="215"/>
      <c r="KA23" s="215"/>
      <c r="KB23" s="215"/>
      <c r="KC23" s="215"/>
      <c r="KD23" s="215"/>
      <c r="KE23" s="215"/>
      <c r="KF23" s="215"/>
      <c r="KG23" s="215"/>
      <c r="KH23" s="215"/>
      <c r="KI23" s="215"/>
      <c r="KJ23" s="215"/>
      <c r="KK23" s="215"/>
      <c r="KL23" s="215"/>
      <c r="KM23" s="215"/>
      <c r="KN23" s="215"/>
      <c r="KO23" s="215"/>
      <c r="KP23" s="215"/>
      <c r="KQ23" s="215"/>
      <c r="KR23" s="215"/>
      <c r="KS23" s="215"/>
      <c r="KT23" s="215"/>
      <c r="KU23" s="215"/>
      <c r="KV23" s="215"/>
      <c r="KW23" s="215"/>
      <c r="KX23" s="215"/>
      <c r="KY23" s="215"/>
      <c r="KZ23" s="215"/>
      <c r="LA23" s="215"/>
      <c r="LB23" s="215"/>
      <c r="LC23" s="215"/>
      <c r="LD23" s="215"/>
      <c r="LE23" s="215"/>
      <c r="LF23" s="215"/>
      <c r="LG23" s="215"/>
      <c r="LH23" s="215"/>
      <c r="LI23" s="215"/>
      <c r="LJ23" s="215"/>
      <c r="LK23" s="215"/>
      <c r="LL23" s="215"/>
      <c r="LM23" s="215"/>
      <c r="LN23" s="215"/>
      <c r="LO23" s="215"/>
      <c r="LP23" s="215"/>
      <c r="LQ23" s="215"/>
      <c r="LR23" s="215"/>
      <c r="LS23" s="215"/>
      <c r="LT23" s="215"/>
      <c r="LU23" s="215"/>
    </row>
    <row r="24" spans="1:333" s="202" customFormat="1" ht="39.75" customHeight="1" x14ac:dyDescent="0.2">
      <c r="A24" s="203" t="s">
        <v>97</v>
      </c>
      <c r="B24" s="204">
        <f>SUM(B20:B23)</f>
        <v>0</v>
      </c>
      <c r="C24" s="205">
        <f>SUM(C20:C23)</f>
        <v>0</v>
      </c>
      <c r="D24" s="62"/>
      <c r="E24" s="232">
        <f>SUM(E20:E23)</f>
        <v>0</v>
      </c>
      <c r="F24" s="206">
        <f>SUM(F20:F23)</f>
        <v>0</v>
      </c>
      <c r="G24" s="62"/>
      <c r="H24" s="231">
        <f>SUM(H20:H23)</f>
        <v>0</v>
      </c>
      <c r="I24" s="221">
        <f>SUM(I20:I23)</f>
        <v>0</v>
      </c>
      <c r="J24" s="207">
        <f>SUM(J20:J23)</f>
        <v>0</v>
      </c>
      <c r="K24" s="226">
        <f>SUM(K20:K23)</f>
        <v>0</v>
      </c>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c r="IW24" s="215"/>
      <c r="IX24" s="215"/>
      <c r="IY24" s="215"/>
      <c r="IZ24" s="215"/>
      <c r="JA24" s="215"/>
      <c r="JB24" s="215"/>
      <c r="JC24" s="215"/>
      <c r="JD24" s="215"/>
      <c r="JE24" s="215"/>
      <c r="JF24" s="215"/>
      <c r="JG24" s="215"/>
      <c r="JH24" s="215"/>
      <c r="JI24" s="215"/>
      <c r="JJ24" s="215"/>
      <c r="JK24" s="215"/>
      <c r="JL24" s="215"/>
      <c r="JM24" s="215"/>
      <c r="JN24" s="215"/>
      <c r="JO24" s="215"/>
      <c r="JP24" s="215"/>
      <c r="JQ24" s="215"/>
      <c r="JR24" s="215"/>
      <c r="JS24" s="215"/>
      <c r="JT24" s="215"/>
      <c r="JU24" s="215"/>
      <c r="JV24" s="215"/>
      <c r="JW24" s="215"/>
      <c r="JX24" s="215"/>
      <c r="JY24" s="215"/>
      <c r="JZ24" s="215"/>
      <c r="KA24" s="215"/>
      <c r="KB24" s="215"/>
      <c r="KC24" s="215"/>
      <c r="KD24" s="215"/>
      <c r="KE24" s="215"/>
      <c r="KF24" s="215"/>
      <c r="KG24" s="215"/>
      <c r="KH24" s="215"/>
      <c r="KI24" s="215"/>
      <c r="KJ24" s="215"/>
      <c r="KK24" s="215"/>
      <c r="KL24" s="215"/>
      <c r="KM24" s="215"/>
      <c r="KN24" s="215"/>
      <c r="KO24" s="215"/>
      <c r="KP24" s="215"/>
      <c r="KQ24" s="215"/>
      <c r="KR24" s="215"/>
      <c r="KS24" s="215"/>
      <c r="KT24" s="215"/>
      <c r="KU24" s="215"/>
      <c r="KV24" s="215"/>
      <c r="KW24" s="215"/>
      <c r="KX24" s="215"/>
      <c r="KY24" s="215"/>
      <c r="KZ24" s="215"/>
      <c r="LA24" s="215"/>
      <c r="LB24" s="215"/>
      <c r="LC24" s="215"/>
      <c r="LD24" s="215"/>
      <c r="LE24" s="215"/>
      <c r="LF24" s="215"/>
      <c r="LG24" s="215"/>
      <c r="LH24" s="215"/>
      <c r="LI24" s="215"/>
      <c r="LJ24" s="215"/>
      <c r="LK24" s="215"/>
      <c r="LL24" s="215"/>
      <c r="LM24" s="215"/>
      <c r="LN24" s="215"/>
      <c r="LO24" s="215"/>
      <c r="LP24" s="215"/>
      <c r="LQ24" s="215"/>
      <c r="LR24" s="215"/>
      <c r="LS24" s="215"/>
      <c r="LT24" s="215"/>
      <c r="LU24" s="215"/>
    </row>
    <row r="26" spans="1:333" ht="26.25" customHeight="1" x14ac:dyDescent="0.2">
      <c r="A26" s="272" t="s">
        <v>188</v>
      </c>
      <c r="B26" s="272"/>
      <c r="C26" s="272"/>
      <c r="D26" s="272"/>
      <c r="E26" s="272"/>
      <c r="F26" s="272"/>
      <c r="G26" s="272"/>
      <c r="H26" s="272"/>
      <c r="I26" s="272"/>
      <c r="J26" s="272"/>
      <c r="K26" s="272"/>
    </row>
    <row r="27" spans="1:333" ht="9" customHeight="1" x14ac:dyDescent="0.2">
      <c r="A27" s="228"/>
      <c r="B27" s="228"/>
      <c r="C27" s="228"/>
      <c r="D27" s="228"/>
      <c r="E27" s="228"/>
      <c r="F27" s="228"/>
      <c r="G27" s="228"/>
      <c r="H27" s="228"/>
    </row>
    <row r="28" spans="1:333" ht="30" customHeight="1" x14ac:dyDescent="0.2">
      <c r="A28" s="271" t="s">
        <v>162</v>
      </c>
      <c r="B28" s="271"/>
      <c r="C28" s="271"/>
      <c r="D28" s="271"/>
      <c r="E28" s="271"/>
      <c r="F28" s="271"/>
      <c r="G28" s="271"/>
      <c r="H28" s="229" t="s">
        <v>99</v>
      </c>
      <c r="I28" s="229" t="s">
        <v>98</v>
      </c>
    </row>
    <row r="29" spans="1:333" ht="5.25" customHeight="1" x14ac:dyDescent="0.2">
      <c r="A29" s="228"/>
      <c r="B29" s="228"/>
      <c r="C29" s="228"/>
      <c r="D29" s="228"/>
      <c r="E29" s="228"/>
      <c r="F29" s="228"/>
      <c r="G29" s="228"/>
      <c r="H29" s="228"/>
    </row>
    <row r="30" spans="1:333" ht="27" customHeight="1" x14ac:dyDescent="0.2">
      <c r="A30" s="284" t="s">
        <v>59</v>
      </c>
      <c r="B30" s="284"/>
      <c r="C30" s="284"/>
      <c r="D30" s="284"/>
      <c r="E30" s="284"/>
      <c r="F30" s="284"/>
      <c r="G30" s="284"/>
      <c r="H30" s="284"/>
      <c r="I30" s="285"/>
      <c r="J30" s="274" t="s">
        <v>102</v>
      </c>
      <c r="K30" s="275"/>
    </row>
    <row r="31" spans="1:333" ht="6" customHeight="1" x14ac:dyDescent="0.2">
      <c r="A31" s="63"/>
      <c r="B31" s="63"/>
      <c r="C31" s="63"/>
      <c r="D31" s="63"/>
      <c r="E31" s="63"/>
      <c r="F31" s="63"/>
      <c r="G31" s="63"/>
      <c r="H31" s="63"/>
      <c r="I31" s="63"/>
      <c r="J31" s="142"/>
      <c r="K31" s="217"/>
    </row>
    <row r="32" spans="1:333" ht="14.25" x14ac:dyDescent="0.2">
      <c r="A32" s="63" t="s">
        <v>16</v>
      </c>
      <c r="B32" s="63"/>
      <c r="C32" s="63"/>
      <c r="D32" s="63"/>
      <c r="E32" s="63"/>
      <c r="F32" s="63" t="s">
        <v>103</v>
      </c>
      <c r="G32" s="63"/>
      <c r="H32" s="63"/>
      <c r="I32" s="63"/>
      <c r="J32" s="142"/>
      <c r="K32" s="217"/>
    </row>
    <row r="33" spans="1:11" ht="22.5" customHeight="1" x14ac:dyDescent="0.2">
      <c r="A33" s="63" t="s">
        <v>17</v>
      </c>
      <c r="B33" s="63"/>
      <c r="C33" s="63"/>
      <c r="D33" s="63"/>
      <c r="E33" s="63"/>
      <c r="F33" s="63"/>
      <c r="G33" s="63"/>
      <c r="H33" s="63"/>
      <c r="I33" s="63"/>
      <c r="J33" s="142"/>
      <c r="K33" s="217"/>
    </row>
    <row r="34" spans="1:11" ht="14.25" x14ac:dyDescent="0.2">
      <c r="A34" s="63"/>
      <c r="B34" s="63"/>
      <c r="C34" s="63"/>
      <c r="D34" s="63"/>
      <c r="E34" s="63"/>
      <c r="F34" s="63"/>
      <c r="G34" s="63"/>
      <c r="H34" s="63"/>
      <c r="I34" s="63"/>
      <c r="J34" s="223"/>
      <c r="K34" s="224"/>
    </row>
  </sheetData>
  <sheetProtection algorithmName="SHA-512" hashValue="SExWXWUvgwQudmEgJc8r/kCxaTHSj+1sCEV8axTtwyP1yzFasEwjuoYCJryvTFFksbWJoQs7SWtK/QOjYftJXg==" saltValue="XXlgN0BuYHQn4EBa3QzOCQ==" spinCount="100000" sheet="1" objects="1" scenarios="1" selectLockedCells="1"/>
  <mergeCells count="9">
    <mergeCell ref="I13:K13"/>
    <mergeCell ref="A28:G28"/>
    <mergeCell ref="A26:K26"/>
    <mergeCell ref="A16:K16"/>
    <mergeCell ref="J30:K30"/>
    <mergeCell ref="B18:C18"/>
    <mergeCell ref="D18:F18"/>
    <mergeCell ref="G18:I18"/>
    <mergeCell ref="A30:I30"/>
  </mergeCells>
  <printOptions horizontalCentered="1" verticalCentered="1"/>
  <pageMargins left="0.23622047244094491" right="0.23622047244094491" top="0.15748031496062992"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7</xdr:col>
                    <xdr:colOff>314325</xdr:colOff>
                    <xdr:row>26</xdr:row>
                    <xdr:rowOff>104775</xdr:rowOff>
                  </from>
                  <to>
                    <xdr:col>7</xdr:col>
                    <xdr:colOff>552450</xdr:colOff>
                    <xdr:row>27</xdr:row>
                    <xdr:rowOff>200025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361950</xdr:colOff>
                    <xdr:row>26</xdr:row>
                    <xdr:rowOff>514350</xdr:rowOff>
                  </from>
                  <to>
                    <xdr:col>8</xdr:col>
                    <xdr:colOff>609600</xdr:colOff>
                    <xdr:row>27</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des grades et catégories'!$C$4:$C$18</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Y169"/>
  <sheetViews>
    <sheetView workbookViewId="0">
      <selection activeCell="C10" sqref="C10"/>
    </sheetView>
  </sheetViews>
  <sheetFormatPr baseColWidth="10" defaultRowHeight="12.75" x14ac:dyDescent="0.2"/>
  <cols>
    <col min="1" max="1" width="14.7109375" style="106" bestFit="1" customWidth="1"/>
    <col min="2" max="2" width="9.85546875" style="106" customWidth="1"/>
    <col min="3" max="3" width="8.85546875" style="106" customWidth="1"/>
    <col min="4" max="4" width="9.85546875" style="106" customWidth="1"/>
    <col min="5" max="5" width="14.140625" style="106" customWidth="1"/>
    <col min="6" max="6" width="12.28515625" style="106" customWidth="1"/>
    <col min="7" max="7" width="9.85546875" style="106" customWidth="1"/>
    <col min="8" max="8" width="13.85546875" style="106" customWidth="1"/>
    <col min="9" max="9" width="11.42578125" style="106" bestFit="1" customWidth="1"/>
    <col min="10" max="10" width="9.85546875" style="106" customWidth="1"/>
    <col min="11" max="11" width="12" style="106" customWidth="1"/>
    <col min="12" max="12" width="4.5703125" style="106" customWidth="1"/>
    <col min="13" max="13" width="19.42578125" style="106" customWidth="1"/>
    <col min="14" max="14" width="7.7109375" style="106" customWidth="1"/>
    <col min="15" max="15" width="9" style="106" customWidth="1"/>
    <col min="16" max="16" width="9.85546875" style="106" customWidth="1"/>
    <col min="17" max="19" width="8.85546875" style="85" customWidth="1"/>
    <col min="20" max="20" width="9.5703125" style="85" customWidth="1"/>
    <col min="21" max="23" width="3.85546875" style="86" customWidth="1"/>
    <col min="24" max="25" width="11.42578125" style="86"/>
    <col min="26" max="256" width="11.42578125" style="106"/>
    <col min="257" max="257" width="14.7109375" style="106" bestFit="1" customWidth="1"/>
    <col min="258" max="258" width="9.85546875" style="106" customWidth="1"/>
    <col min="259" max="259" width="8.85546875" style="106" customWidth="1"/>
    <col min="260" max="260" width="9.85546875" style="106" customWidth="1"/>
    <col min="261" max="261" width="14.140625" style="106" customWidth="1"/>
    <col min="262" max="262" width="11.42578125" style="106" bestFit="1" customWidth="1"/>
    <col min="263" max="263" width="9.85546875" style="106" customWidth="1"/>
    <col min="264" max="264" width="13.85546875" style="106" customWidth="1"/>
    <col min="265" max="265" width="9.42578125" style="106" bestFit="1" customWidth="1"/>
    <col min="266" max="266" width="9.85546875" style="106" customWidth="1"/>
    <col min="267" max="267" width="12" style="106" customWidth="1"/>
    <col min="268" max="268" width="4.5703125" style="106" customWidth="1"/>
    <col min="269" max="269" width="9.85546875" style="106" customWidth="1"/>
    <col min="270" max="270" width="5.28515625" style="106" customWidth="1"/>
    <col min="271" max="271" width="9" style="106" customWidth="1"/>
    <col min="272" max="272" width="9.85546875" style="106" customWidth="1"/>
    <col min="273" max="275" width="8.85546875" style="106" customWidth="1"/>
    <col min="276" max="276" width="9.5703125" style="106" customWidth="1"/>
    <col min="277" max="279" width="3.85546875" style="106" customWidth="1"/>
    <col min="280" max="512" width="11.42578125" style="106"/>
    <col min="513" max="513" width="14.7109375" style="106" bestFit="1" customWidth="1"/>
    <col min="514" max="514" width="9.85546875" style="106" customWidth="1"/>
    <col min="515" max="515" width="8.85546875" style="106" customWidth="1"/>
    <col min="516" max="516" width="9.85546875" style="106" customWidth="1"/>
    <col min="517" max="517" width="14.140625" style="106" customWidth="1"/>
    <col min="518" max="518" width="11.42578125" style="106" bestFit="1" customWidth="1"/>
    <col min="519" max="519" width="9.85546875" style="106" customWidth="1"/>
    <col min="520" max="520" width="13.85546875" style="106" customWidth="1"/>
    <col min="521" max="521" width="9.42578125" style="106" bestFit="1" customWidth="1"/>
    <col min="522" max="522" width="9.85546875" style="106" customWidth="1"/>
    <col min="523" max="523" width="12" style="106" customWidth="1"/>
    <col min="524" max="524" width="4.5703125" style="106" customWidth="1"/>
    <col min="525" max="525" width="9.85546875" style="106" customWidth="1"/>
    <col min="526" max="526" width="5.28515625" style="106" customWidth="1"/>
    <col min="527" max="527" width="9" style="106" customWidth="1"/>
    <col min="528" max="528" width="9.85546875" style="106" customWidth="1"/>
    <col min="529" max="531" width="8.85546875" style="106" customWidth="1"/>
    <col min="532" max="532" width="9.5703125" style="106" customWidth="1"/>
    <col min="533" max="535" width="3.85546875" style="106" customWidth="1"/>
    <col min="536" max="768" width="11.42578125" style="106"/>
    <col min="769" max="769" width="14.7109375" style="106" bestFit="1" customWidth="1"/>
    <col min="770" max="770" width="9.85546875" style="106" customWidth="1"/>
    <col min="771" max="771" width="8.85546875" style="106" customWidth="1"/>
    <col min="772" max="772" width="9.85546875" style="106" customWidth="1"/>
    <col min="773" max="773" width="14.140625" style="106" customWidth="1"/>
    <col min="774" max="774" width="11.42578125" style="106" bestFit="1" customWidth="1"/>
    <col min="775" max="775" width="9.85546875" style="106" customWidth="1"/>
    <col min="776" max="776" width="13.85546875" style="106" customWidth="1"/>
    <col min="777" max="777" width="9.42578125" style="106" bestFit="1" customWidth="1"/>
    <col min="778" max="778" width="9.85546875" style="106" customWidth="1"/>
    <col min="779" max="779" width="12" style="106" customWidth="1"/>
    <col min="780" max="780" width="4.5703125" style="106" customWidth="1"/>
    <col min="781" max="781" width="9.85546875" style="106" customWidth="1"/>
    <col min="782" max="782" width="5.28515625" style="106" customWidth="1"/>
    <col min="783" max="783" width="9" style="106" customWidth="1"/>
    <col min="784" max="784" width="9.85546875" style="106" customWidth="1"/>
    <col min="785" max="787" width="8.85546875" style="106" customWidth="1"/>
    <col min="788" max="788" width="9.5703125" style="106" customWidth="1"/>
    <col min="789" max="791" width="3.85546875" style="106" customWidth="1"/>
    <col min="792" max="1024" width="11.42578125" style="106"/>
    <col min="1025" max="1025" width="14.7109375" style="106" bestFit="1" customWidth="1"/>
    <col min="1026" max="1026" width="9.85546875" style="106" customWidth="1"/>
    <col min="1027" max="1027" width="8.85546875" style="106" customWidth="1"/>
    <col min="1028" max="1028" width="9.85546875" style="106" customWidth="1"/>
    <col min="1029" max="1029" width="14.140625" style="106" customWidth="1"/>
    <col min="1030" max="1030" width="11.42578125" style="106" bestFit="1" customWidth="1"/>
    <col min="1031" max="1031" width="9.85546875" style="106" customWidth="1"/>
    <col min="1032" max="1032" width="13.85546875" style="106" customWidth="1"/>
    <col min="1033" max="1033" width="9.42578125" style="106" bestFit="1" customWidth="1"/>
    <col min="1034" max="1034" width="9.85546875" style="106" customWidth="1"/>
    <col min="1035" max="1035" width="12" style="106" customWidth="1"/>
    <col min="1036" max="1036" width="4.5703125" style="106" customWidth="1"/>
    <col min="1037" max="1037" width="9.85546875" style="106" customWidth="1"/>
    <col min="1038" max="1038" width="5.28515625" style="106" customWidth="1"/>
    <col min="1039" max="1039" width="9" style="106" customWidth="1"/>
    <col min="1040" max="1040" width="9.85546875" style="106" customWidth="1"/>
    <col min="1041" max="1043" width="8.85546875" style="106" customWidth="1"/>
    <col min="1044" max="1044" width="9.5703125" style="106" customWidth="1"/>
    <col min="1045" max="1047" width="3.85546875" style="106" customWidth="1"/>
    <col min="1048" max="1280" width="11.42578125" style="106"/>
    <col min="1281" max="1281" width="14.7109375" style="106" bestFit="1" customWidth="1"/>
    <col min="1282" max="1282" width="9.85546875" style="106" customWidth="1"/>
    <col min="1283" max="1283" width="8.85546875" style="106" customWidth="1"/>
    <col min="1284" max="1284" width="9.85546875" style="106" customWidth="1"/>
    <col min="1285" max="1285" width="14.140625" style="106" customWidth="1"/>
    <col min="1286" max="1286" width="11.42578125" style="106" bestFit="1" customWidth="1"/>
    <col min="1287" max="1287" width="9.85546875" style="106" customWidth="1"/>
    <col min="1288" max="1288" width="13.85546875" style="106" customWidth="1"/>
    <col min="1289" max="1289" width="9.42578125" style="106" bestFit="1" customWidth="1"/>
    <col min="1290" max="1290" width="9.85546875" style="106" customWidth="1"/>
    <col min="1291" max="1291" width="12" style="106" customWidth="1"/>
    <col min="1292" max="1292" width="4.5703125" style="106" customWidth="1"/>
    <col min="1293" max="1293" width="9.85546875" style="106" customWidth="1"/>
    <col min="1294" max="1294" width="5.28515625" style="106" customWidth="1"/>
    <col min="1295" max="1295" width="9" style="106" customWidth="1"/>
    <col min="1296" max="1296" width="9.85546875" style="106" customWidth="1"/>
    <col min="1297" max="1299" width="8.85546875" style="106" customWidth="1"/>
    <col min="1300" max="1300" width="9.5703125" style="106" customWidth="1"/>
    <col min="1301" max="1303" width="3.85546875" style="106" customWidth="1"/>
    <col min="1304" max="1536" width="11.42578125" style="106"/>
    <col min="1537" max="1537" width="14.7109375" style="106" bestFit="1" customWidth="1"/>
    <col min="1538" max="1538" width="9.85546875" style="106" customWidth="1"/>
    <col min="1539" max="1539" width="8.85546875" style="106" customWidth="1"/>
    <col min="1540" max="1540" width="9.85546875" style="106" customWidth="1"/>
    <col min="1541" max="1541" width="14.140625" style="106" customWidth="1"/>
    <col min="1542" max="1542" width="11.42578125" style="106" bestFit="1" customWidth="1"/>
    <col min="1543" max="1543" width="9.85546875" style="106" customWidth="1"/>
    <col min="1544" max="1544" width="13.85546875" style="106" customWidth="1"/>
    <col min="1545" max="1545" width="9.42578125" style="106" bestFit="1" customWidth="1"/>
    <col min="1546" max="1546" width="9.85546875" style="106" customWidth="1"/>
    <col min="1547" max="1547" width="12" style="106" customWidth="1"/>
    <col min="1548" max="1548" width="4.5703125" style="106" customWidth="1"/>
    <col min="1549" max="1549" width="9.85546875" style="106" customWidth="1"/>
    <col min="1550" max="1550" width="5.28515625" style="106" customWidth="1"/>
    <col min="1551" max="1551" width="9" style="106" customWidth="1"/>
    <col min="1552" max="1552" width="9.85546875" style="106" customWidth="1"/>
    <col min="1553" max="1555" width="8.85546875" style="106" customWidth="1"/>
    <col min="1556" max="1556" width="9.5703125" style="106" customWidth="1"/>
    <col min="1557" max="1559" width="3.85546875" style="106" customWidth="1"/>
    <col min="1560" max="1792" width="11.42578125" style="106"/>
    <col min="1793" max="1793" width="14.7109375" style="106" bestFit="1" customWidth="1"/>
    <col min="1794" max="1794" width="9.85546875" style="106" customWidth="1"/>
    <col min="1795" max="1795" width="8.85546875" style="106" customWidth="1"/>
    <col min="1796" max="1796" width="9.85546875" style="106" customWidth="1"/>
    <col min="1797" max="1797" width="14.140625" style="106" customWidth="1"/>
    <col min="1798" max="1798" width="11.42578125" style="106" bestFit="1" customWidth="1"/>
    <col min="1799" max="1799" width="9.85546875" style="106" customWidth="1"/>
    <col min="1800" max="1800" width="13.85546875" style="106" customWidth="1"/>
    <col min="1801" max="1801" width="9.42578125" style="106" bestFit="1" customWidth="1"/>
    <col min="1802" max="1802" width="9.85546875" style="106" customWidth="1"/>
    <col min="1803" max="1803" width="12" style="106" customWidth="1"/>
    <col min="1804" max="1804" width="4.5703125" style="106" customWidth="1"/>
    <col min="1805" max="1805" width="9.85546875" style="106" customWidth="1"/>
    <col min="1806" max="1806" width="5.28515625" style="106" customWidth="1"/>
    <col min="1807" max="1807" width="9" style="106" customWidth="1"/>
    <col min="1808" max="1808" width="9.85546875" style="106" customWidth="1"/>
    <col min="1809" max="1811" width="8.85546875" style="106" customWidth="1"/>
    <col min="1812" max="1812" width="9.5703125" style="106" customWidth="1"/>
    <col min="1813" max="1815" width="3.85546875" style="106" customWidth="1"/>
    <col min="1816" max="2048" width="11.42578125" style="106"/>
    <col min="2049" max="2049" width="14.7109375" style="106" bestFit="1" customWidth="1"/>
    <col min="2050" max="2050" width="9.85546875" style="106" customWidth="1"/>
    <col min="2051" max="2051" width="8.85546875" style="106" customWidth="1"/>
    <col min="2052" max="2052" width="9.85546875" style="106" customWidth="1"/>
    <col min="2053" max="2053" width="14.140625" style="106" customWidth="1"/>
    <col min="2054" max="2054" width="11.42578125" style="106" bestFit="1" customWidth="1"/>
    <col min="2055" max="2055" width="9.85546875" style="106" customWidth="1"/>
    <col min="2056" max="2056" width="13.85546875" style="106" customWidth="1"/>
    <col min="2057" max="2057" width="9.42578125" style="106" bestFit="1" customWidth="1"/>
    <col min="2058" max="2058" width="9.85546875" style="106" customWidth="1"/>
    <col min="2059" max="2059" width="12" style="106" customWidth="1"/>
    <col min="2060" max="2060" width="4.5703125" style="106" customWidth="1"/>
    <col min="2061" max="2061" width="9.85546875" style="106" customWidth="1"/>
    <col min="2062" max="2062" width="5.28515625" style="106" customWidth="1"/>
    <col min="2063" max="2063" width="9" style="106" customWidth="1"/>
    <col min="2064" max="2064" width="9.85546875" style="106" customWidth="1"/>
    <col min="2065" max="2067" width="8.85546875" style="106" customWidth="1"/>
    <col min="2068" max="2068" width="9.5703125" style="106" customWidth="1"/>
    <col min="2069" max="2071" width="3.85546875" style="106" customWidth="1"/>
    <col min="2072" max="2304" width="11.42578125" style="106"/>
    <col min="2305" max="2305" width="14.7109375" style="106" bestFit="1" customWidth="1"/>
    <col min="2306" max="2306" width="9.85546875" style="106" customWidth="1"/>
    <col min="2307" max="2307" width="8.85546875" style="106" customWidth="1"/>
    <col min="2308" max="2308" width="9.85546875" style="106" customWidth="1"/>
    <col min="2309" max="2309" width="14.140625" style="106" customWidth="1"/>
    <col min="2310" max="2310" width="11.42578125" style="106" bestFit="1" customWidth="1"/>
    <col min="2311" max="2311" width="9.85546875" style="106" customWidth="1"/>
    <col min="2312" max="2312" width="13.85546875" style="106" customWidth="1"/>
    <col min="2313" max="2313" width="9.42578125" style="106" bestFit="1" customWidth="1"/>
    <col min="2314" max="2314" width="9.85546875" style="106" customWidth="1"/>
    <col min="2315" max="2315" width="12" style="106" customWidth="1"/>
    <col min="2316" max="2316" width="4.5703125" style="106" customWidth="1"/>
    <col min="2317" max="2317" width="9.85546875" style="106" customWidth="1"/>
    <col min="2318" max="2318" width="5.28515625" style="106" customWidth="1"/>
    <col min="2319" max="2319" width="9" style="106" customWidth="1"/>
    <col min="2320" max="2320" width="9.85546875" style="106" customWidth="1"/>
    <col min="2321" max="2323" width="8.85546875" style="106" customWidth="1"/>
    <col min="2324" max="2324" width="9.5703125" style="106" customWidth="1"/>
    <col min="2325" max="2327" width="3.85546875" style="106" customWidth="1"/>
    <col min="2328" max="2560" width="11.42578125" style="106"/>
    <col min="2561" max="2561" width="14.7109375" style="106" bestFit="1" customWidth="1"/>
    <col min="2562" max="2562" width="9.85546875" style="106" customWidth="1"/>
    <col min="2563" max="2563" width="8.85546875" style="106" customWidth="1"/>
    <col min="2564" max="2564" width="9.85546875" style="106" customWidth="1"/>
    <col min="2565" max="2565" width="14.140625" style="106" customWidth="1"/>
    <col min="2566" max="2566" width="11.42578125" style="106" bestFit="1" customWidth="1"/>
    <col min="2567" max="2567" width="9.85546875" style="106" customWidth="1"/>
    <col min="2568" max="2568" width="13.85546875" style="106" customWidth="1"/>
    <col min="2569" max="2569" width="9.42578125" style="106" bestFit="1" customWidth="1"/>
    <col min="2570" max="2570" width="9.85546875" style="106" customWidth="1"/>
    <col min="2571" max="2571" width="12" style="106" customWidth="1"/>
    <col min="2572" max="2572" width="4.5703125" style="106" customWidth="1"/>
    <col min="2573" max="2573" width="9.85546875" style="106" customWidth="1"/>
    <col min="2574" max="2574" width="5.28515625" style="106" customWidth="1"/>
    <col min="2575" max="2575" width="9" style="106" customWidth="1"/>
    <col min="2576" max="2576" width="9.85546875" style="106" customWidth="1"/>
    <col min="2577" max="2579" width="8.85546875" style="106" customWidth="1"/>
    <col min="2580" max="2580" width="9.5703125" style="106" customWidth="1"/>
    <col min="2581" max="2583" width="3.85546875" style="106" customWidth="1"/>
    <col min="2584" max="2816" width="11.42578125" style="106"/>
    <col min="2817" max="2817" width="14.7109375" style="106" bestFit="1" customWidth="1"/>
    <col min="2818" max="2818" width="9.85546875" style="106" customWidth="1"/>
    <col min="2819" max="2819" width="8.85546875" style="106" customWidth="1"/>
    <col min="2820" max="2820" width="9.85546875" style="106" customWidth="1"/>
    <col min="2821" max="2821" width="14.140625" style="106" customWidth="1"/>
    <col min="2822" max="2822" width="11.42578125" style="106" bestFit="1" customWidth="1"/>
    <col min="2823" max="2823" width="9.85546875" style="106" customWidth="1"/>
    <col min="2824" max="2824" width="13.85546875" style="106" customWidth="1"/>
    <col min="2825" max="2825" width="9.42578125" style="106" bestFit="1" customWidth="1"/>
    <col min="2826" max="2826" width="9.85546875" style="106" customWidth="1"/>
    <col min="2827" max="2827" width="12" style="106" customWidth="1"/>
    <col min="2828" max="2828" width="4.5703125" style="106" customWidth="1"/>
    <col min="2829" max="2829" width="9.85546875" style="106" customWidth="1"/>
    <col min="2830" max="2830" width="5.28515625" style="106" customWidth="1"/>
    <col min="2831" max="2831" width="9" style="106" customWidth="1"/>
    <col min="2832" max="2832" width="9.85546875" style="106" customWidth="1"/>
    <col min="2833" max="2835" width="8.85546875" style="106" customWidth="1"/>
    <col min="2836" max="2836" width="9.5703125" style="106" customWidth="1"/>
    <col min="2837" max="2839" width="3.85546875" style="106" customWidth="1"/>
    <col min="2840" max="3072" width="11.42578125" style="106"/>
    <col min="3073" max="3073" width="14.7109375" style="106" bestFit="1" customWidth="1"/>
    <col min="3074" max="3074" width="9.85546875" style="106" customWidth="1"/>
    <col min="3075" max="3075" width="8.85546875" style="106" customWidth="1"/>
    <col min="3076" max="3076" width="9.85546875" style="106" customWidth="1"/>
    <col min="3077" max="3077" width="14.140625" style="106" customWidth="1"/>
    <col min="3078" max="3078" width="11.42578125" style="106" bestFit="1" customWidth="1"/>
    <col min="3079" max="3079" width="9.85546875" style="106" customWidth="1"/>
    <col min="3080" max="3080" width="13.85546875" style="106" customWidth="1"/>
    <col min="3081" max="3081" width="9.42578125" style="106" bestFit="1" customWidth="1"/>
    <col min="3082" max="3082" width="9.85546875" style="106" customWidth="1"/>
    <col min="3083" max="3083" width="12" style="106" customWidth="1"/>
    <col min="3084" max="3084" width="4.5703125" style="106" customWidth="1"/>
    <col min="3085" max="3085" width="9.85546875" style="106" customWidth="1"/>
    <col min="3086" max="3086" width="5.28515625" style="106" customWidth="1"/>
    <col min="3087" max="3087" width="9" style="106" customWidth="1"/>
    <col min="3088" max="3088" width="9.85546875" style="106" customWidth="1"/>
    <col min="3089" max="3091" width="8.85546875" style="106" customWidth="1"/>
    <col min="3092" max="3092" width="9.5703125" style="106" customWidth="1"/>
    <col min="3093" max="3095" width="3.85546875" style="106" customWidth="1"/>
    <col min="3096" max="3328" width="11.42578125" style="106"/>
    <col min="3329" max="3329" width="14.7109375" style="106" bestFit="1" customWidth="1"/>
    <col min="3330" max="3330" width="9.85546875" style="106" customWidth="1"/>
    <col min="3331" max="3331" width="8.85546875" style="106" customWidth="1"/>
    <col min="3332" max="3332" width="9.85546875" style="106" customWidth="1"/>
    <col min="3333" max="3333" width="14.140625" style="106" customWidth="1"/>
    <col min="3334" max="3334" width="11.42578125" style="106" bestFit="1" customWidth="1"/>
    <col min="3335" max="3335" width="9.85546875" style="106" customWidth="1"/>
    <col min="3336" max="3336" width="13.85546875" style="106" customWidth="1"/>
    <col min="3337" max="3337" width="9.42578125" style="106" bestFit="1" customWidth="1"/>
    <col min="3338" max="3338" width="9.85546875" style="106" customWidth="1"/>
    <col min="3339" max="3339" width="12" style="106" customWidth="1"/>
    <col min="3340" max="3340" width="4.5703125" style="106" customWidth="1"/>
    <col min="3341" max="3341" width="9.85546875" style="106" customWidth="1"/>
    <col min="3342" max="3342" width="5.28515625" style="106" customWidth="1"/>
    <col min="3343" max="3343" width="9" style="106" customWidth="1"/>
    <col min="3344" max="3344" width="9.85546875" style="106" customWidth="1"/>
    <col min="3345" max="3347" width="8.85546875" style="106" customWidth="1"/>
    <col min="3348" max="3348" width="9.5703125" style="106" customWidth="1"/>
    <col min="3349" max="3351" width="3.85546875" style="106" customWidth="1"/>
    <col min="3352" max="3584" width="11.42578125" style="106"/>
    <col min="3585" max="3585" width="14.7109375" style="106" bestFit="1" customWidth="1"/>
    <col min="3586" max="3586" width="9.85546875" style="106" customWidth="1"/>
    <col min="3587" max="3587" width="8.85546875" style="106" customWidth="1"/>
    <col min="3588" max="3588" width="9.85546875" style="106" customWidth="1"/>
    <col min="3589" max="3589" width="14.140625" style="106" customWidth="1"/>
    <col min="3590" max="3590" width="11.42578125" style="106" bestFit="1" customWidth="1"/>
    <col min="3591" max="3591" width="9.85546875" style="106" customWidth="1"/>
    <col min="3592" max="3592" width="13.85546875" style="106" customWidth="1"/>
    <col min="3593" max="3593" width="9.42578125" style="106" bestFit="1" customWidth="1"/>
    <col min="3594" max="3594" width="9.85546875" style="106" customWidth="1"/>
    <col min="3595" max="3595" width="12" style="106" customWidth="1"/>
    <col min="3596" max="3596" width="4.5703125" style="106" customWidth="1"/>
    <col min="3597" max="3597" width="9.85546875" style="106" customWidth="1"/>
    <col min="3598" max="3598" width="5.28515625" style="106" customWidth="1"/>
    <col min="3599" max="3599" width="9" style="106" customWidth="1"/>
    <col min="3600" max="3600" width="9.85546875" style="106" customWidth="1"/>
    <col min="3601" max="3603" width="8.85546875" style="106" customWidth="1"/>
    <col min="3604" max="3604" width="9.5703125" style="106" customWidth="1"/>
    <col min="3605" max="3607" width="3.85546875" style="106" customWidth="1"/>
    <col min="3608" max="3840" width="11.42578125" style="106"/>
    <col min="3841" max="3841" width="14.7109375" style="106" bestFit="1" customWidth="1"/>
    <col min="3842" max="3842" width="9.85546875" style="106" customWidth="1"/>
    <col min="3843" max="3843" width="8.85546875" style="106" customWidth="1"/>
    <col min="3844" max="3844" width="9.85546875" style="106" customWidth="1"/>
    <col min="3845" max="3845" width="14.140625" style="106" customWidth="1"/>
    <col min="3846" max="3846" width="11.42578125" style="106" bestFit="1" customWidth="1"/>
    <col min="3847" max="3847" width="9.85546875" style="106" customWidth="1"/>
    <col min="3848" max="3848" width="13.85546875" style="106" customWidth="1"/>
    <col min="3849" max="3849" width="9.42578125" style="106" bestFit="1" customWidth="1"/>
    <col min="3850" max="3850" width="9.85546875" style="106" customWidth="1"/>
    <col min="3851" max="3851" width="12" style="106" customWidth="1"/>
    <col min="3852" max="3852" width="4.5703125" style="106" customWidth="1"/>
    <col min="3853" max="3853" width="9.85546875" style="106" customWidth="1"/>
    <col min="3854" max="3854" width="5.28515625" style="106" customWidth="1"/>
    <col min="3855" max="3855" width="9" style="106" customWidth="1"/>
    <col min="3856" max="3856" width="9.85546875" style="106" customWidth="1"/>
    <col min="3857" max="3859" width="8.85546875" style="106" customWidth="1"/>
    <col min="3860" max="3860" width="9.5703125" style="106" customWidth="1"/>
    <col min="3861" max="3863" width="3.85546875" style="106" customWidth="1"/>
    <col min="3864" max="4096" width="11.42578125" style="106"/>
    <col min="4097" max="4097" width="14.7109375" style="106" bestFit="1" customWidth="1"/>
    <col min="4098" max="4098" width="9.85546875" style="106" customWidth="1"/>
    <col min="4099" max="4099" width="8.85546875" style="106" customWidth="1"/>
    <col min="4100" max="4100" width="9.85546875" style="106" customWidth="1"/>
    <col min="4101" max="4101" width="14.140625" style="106" customWidth="1"/>
    <col min="4102" max="4102" width="11.42578125" style="106" bestFit="1" customWidth="1"/>
    <col min="4103" max="4103" width="9.85546875" style="106" customWidth="1"/>
    <col min="4104" max="4104" width="13.85546875" style="106" customWidth="1"/>
    <col min="4105" max="4105" width="9.42578125" style="106" bestFit="1" customWidth="1"/>
    <col min="4106" max="4106" width="9.85546875" style="106" customWidth="1"/>
    <col min="4107" max="4107" width="12" style="106" customWidth="1"/>
    <col min="4108" max="4108" width="4.5703125" style="106" customWidth="1"/>
    <col min="4109" max="4109" width="9.85546875" style="106" customWidth="1"/>
    <col min="4110" max="4110" width="5.28515625" style="106" customWidth="1"/>
    <col min="4111" max="4111" width="9" style="106" customWidth="1"/>
    <col min="4112" max="4112" width="9.85546875" style="106" customWidth="1"/>
    <col min="4113" max="4115" width="8.85546875" style="106" customWidth="1"/>
    <col min="4116" max="4116" width="9.5703125" style="106" customWidth="1"/>
    <col min="4117" max="4119" width="3.85546875" style="106" customWidth="1"/>
    <col min="4120" max="4352" width="11.42578125" style="106"/>
    <col min="4353" max="4353" width="14.7109375" style="106" bestFit="1" customWidth="1"/>
    <col min="4354" max="4354" width="9.85546875" style="106" customWidth="1"/>
    <col min="4355" max="4355" width="8.85546875" style="106" customWidth="1"/>
    <col min="4356" max="4356" width="9.85546875" style="106" customWidth="1"/>
    <col min="4357" max="4357" width="14.140625" style="106" customWidth="1"/>
    <col min="4358" max="4358" width="11.42578125" style="106" bestFit="1" customWidth="1"/>
    <col min="4359" max="4359" width="9.85546875" style="106" customWidth="1"/>
    <col min="4360" max="4360" width="13.85546875" style="106" customWidth="1"/>
    <col min="4361" max="4361" width="9.42578125" style="106" bestFit="1" customWidth="1"/>
    <col min="4362" max="4362" width="9.85546875" style="106" customWidth="1"/>
    <col min="4363" max="4363" width="12" style="106" customWidth="1"/>
    <col min="4364" max="4364" width="4.5703125" style="106" customWidth="1"/>
    <col min="4365" max="4365" width="9.85546875" style="106" customWidth="1"/>
    <col min="4366" max="4366" width="5.28515625" style="106" customWidth="1"/>
    <col min="4367" max="4367" width="9" style="106" customWidth="1"/>
    <col min="4368" max="4368" width="9.85546875" style="106" customWidth="1"/>
    <col min="4369" max="4371" width="8.85546875" style="106" customWidth="1"/>
    <col min="4372" max="4372" width="9.5703125" style="106" customWidth="1"/>
    <col min="4373" max="4375" width="3.85546875" style="106" customWidth="1"/>
    <col min="4376" max="4608" width="11.42578125" style="106"/>
    <col min="4609" max="4609" width="14.7109375" style="106" bestFit="1" customWidth="1"/>
    <col min="4610" max="4610" width="9.85546875" style="106" customWidth="1"/>
    <col min="4611" max="4611" width="8.85546875" style="106" customWidth="1"/>
    <col min="4612" max="4612" width="9.85546875" style="106" customWidth="1"/>
    <col min="4613" max="4613" width="14.140625" style="106" customWidth="1"/>
    <col min="4614" max="4614" width="11.42578125" style="106" bestFit="1" customWidth="1"/>
    <col min="4615" max="4615" width="9.85546875" style="106" customWidth="1"/>
    <col min="4616" max="4616" width="13.85546875" style="106" customWidth="1"/>
    <col min="4617" max="4617" width="9.42578125" style="106" bestFit="1" customWidth="1"/>
    <col min="4618" max="4618" width="9.85546875" style="106" customWidth="1"/>
    <col min="4619" max="4619" width="12" style="106" customWidth="1"/>
    <col min="4620" max="4620" width="4.5703125" style="106" customWidth="1"/>
    <col min="4621" max="4621" width="9.85546875" style="106" customWidth="1"/>
    <col min="4622" max="4622" width="5.28515625" style="106" customWidth="1"/>
    <col min="4623" max="4623" width="9" style="106" customWidth="1"/>
    <col min="4624" max="4624" width="9.85546875" style="106" customWidth="1"/>
    <col min="4625" max="4627" width="8.85546875" style="106" customWidth="1"/>
    <col min="4628" max="4628" width="9.5703125" style="106" customWidth="1"/>
    <col min="4629" max="4631" width="3.85546875" style="106" customWidth="1"/>
    <col min="4632" max="4864" width="11.42578125" style="106"/>
    <col min="4865" max="4865" width="14.7109375" style="106" bestFit="1" customWidth="1"/>
    <col min="4866" max="4866" width="9.85546875" style="106" customWidth="1"/>
    <col min="4867" max="4867" width="8.85546875" style="106" customWidth="1"/>
    <col min="4868" max="4868" width="9.85546875" style="106" customWidth="1"/>
    <col min="4869" max="4869" width="14.140625" style="106" customWidth="1"/>
    <col min="4870" max="4870" width="11.42578125" style="106" bestFit="1" customWidth="1"/>
    <col min="4871" max="4871" width="9.85546875" style="106" customWidth="1"/>
    <col min="4872" max="4872" width="13.85546875" style="106" customWidth="1"/>
    <col min="4873" max="4873" width="9.42578125" style="106" bestFit="1" customWidth="1"/>
    <col min="4874" max="4874" width="9.85546875" style="106" customWidth="1"/>
    <col min="4875" max="4875" width="12" style="106" customWidth="1"/>
    <col min="4876" max="4876" width="4.5703125" style="106" customWidth="1"/>
    <col min="4877" max="4877" width="9.85546875" style="106" customWidth="1"/>
    <col min="4878" max="4878" width="5.28515625" style="106" customWidth="1"/>
    <col min="4879" max="4879" width="9" style="106" customWidth="1"/>
    <col min="4880" max="4880" width="9.85546875" style="106" customWidth="1"/>
    <col min="4881" max="4883" width="8.85546875" style="106" customWidth="1"/>
    <col min="4884" max="4884" width="9.5703125" style="106" customWidth="1"/>
    <col min="4885" max="4887" width="3.85546875" style="106" customWidth="1"/>
    <col min="4888" max="5120" width="11.42578125" style="106"/>
    <col min="5121" max="5121" width="14.7109375" style="106" bestFit="1" customWidth="1"/>
    <col min="5122" max="5122" width="9.85546875" style="106" customWidth="1"/>
    <col min="5123" max="5123" width="8.85546875" style="106" customWidth="1"/>
    <col min="5124" max="5124" width="9.85546875" style="106" customWidth="1"/>
    <col min="5125" max="5125" width="14.140625" style="106" customWidth="1"/>
    <col min="5126" max="5126" width="11.42578125" style="106" bestFit="1" customWidth="1"/>
    <col min="5127" max="5127" width="9.85546875" style="106" customWidth="1"/>
    <col min="5128" max="5128" width="13.85546875" style="106" customWidth="1"/>
    <col min="5129" max="5129" width="9.42578125" style="106" bestFit="1" customWidth="1"/>
    <col min="5130" max="5130" width="9.85546875" style="106" customWidth="1"/>
    <col min="5131" max="5131" width="12" style="106" customWidth="1"/>
    <col min="5132" max="5132" width="4.5703125" style="106" customWidth="1"/>
    <col min="5133" max="5133" width="9.85546875" style="106" customWidth="1"/>
    <col min="5134" max="5134" width="5.28515625" style="106" customWidth="1"/>
    <col min="5135" max="5135" width="9" style="106" customWidth="1"/>
    <col min="5136" max="5136" width="9.85546875" style="106" customWidth="1"/>
    <col min="5137" max="5139" width="8.85546875" style="106" customWidth="1"/>
    <col min="5140" max="5140" width="9.5703125" style="106" customWidth="1"/>
    <col min="5141" max="5143" width="3.85546875" style="106" customWidth="1"/>
    <col min="5144" max="5376" width="11.42578125" style="106"/>
    <col min="5377" max="5377" width="14.7109375" style="106" bestFit="1" customWidth="1"/>
    <col min="5378" max="5378" width="9.85546875" style="106" customWidth="1"/>
    <col min="5379" max="5379" width="8.85546875" style="106" customWidth="1"/>
    <col min="5380" max="5380" width="9.85546875" style="106" customWidth="1"/>
    <col min="5381" max="5381" width="14.140625" style="106" customWidth="1"/>
    <col min="5382" max="5382" width="11.42578125" style="106" bestFit="1" customWidth="1"/>
    <col min="5383" max="5383" width="9.85546875" style="106" customWidth="1"/>
    <col min="5384" max="5384" width="13.85546875" style="106" customWidth="1"/>
    <col min="5385" max="5385" width="9.42578125" style="106" bestFit="1" customWidth="1"/>
    <col min="5386" max="5386" width="9.85546875" style="106" customWidth="1"/>
    <col min="5387" max="5387" width="12" style="106" customWidth="1"/>
    <col min="5388" max="5388" width="4.5703125" style="106" customWidth="1"/>
    <col min="5389" max="5389" width="9.85546875" style="106" customWidth="1"/>
    <col min="5390" max="5390" width="5.28515625" style="106" customWidth="1"/>
    <col min="5391" max="5391" width="9" style="106" customWidth="1"/>
    <col min="5392" max="5392" width="9.85546875" style="106" customWidth="1"/>
    <col min="5393" max="5395" width="8.85546875" style="106" customWidth="1"/>
    <col min="5396" max="5396" width="9.5703125" style="106" customWidth="1"/>
    <col min="5397" max="5399" width="3.85546875" style="106" customWidth="1"/>
    <col min="5400" max="5632" width="11.42578125" style="106"/>
    <col min="5633" max="5633" width="14.7109375" style="106" bestFit="1" customWidth="1"/>
    <col min="5634" max="5634" width="9.85546875" style="106" customWidth="1"/>
    <col min="5635" max="5635" width="8.85546875" style="106" customWidth="1"/>
    <col min="5636" max="5636" width="9.85546875" style="106" customWidth="1"/>
    <col min="5637" max="5637" width="14.140625" style="106" customWidth="1"/>
    <col min="5638" max="5638" width="11.42578125" style="106" bestFit="1" customWidth="1"/>
    <col min="5639" max="5639" width="9.85546875" style="106" customWidth="1"/>
    <col min="5640" max="5640" width="13.85546875" style="106" customWidth="1"/>
    <col min="5641" max="5641" width="9.42578125" style="106" bestFit="1" customWidth="1"/>
    <col min="5642" max="5642" width="9.85546875" style="106" customWidth="1"/>
    <col min="5643" max="5643" width="12" style="106" customWidth="1"/>
    <col min="5644" max="5644" width="4.5703125" style="106" customWidth="1"/>
    <col min="5645" max="5645" width="9.85546875" style="106" customWidth="1"/>
    <col min="5646" max="5646" width="5.28515625" style="106" customWidth="1"/>
    <col min="5647" max="5647" width="9" style="106" customWidth="1"/>
    <col min="5648" max="5648" width="9.85546875" style="106" customWidth="1"/>
    <col min="5649" max="5651" width="8.85546875" style="106" customWidth="1"/>
    <col min="5652" max="5652" width="9.5703125" style="106" customWidth="1"/>
    <col min="5653" max="5655" width="3.85546875" style="106" customWidth="1"/>
    <col min="5656" max="5888" width="11.42578125" style="106"/>
    <col min="5889" max="5889" width="14.7109375" style="106" bestFit="1" customWidth="1"/>
    <col min="5890" max="5890" width="9.85546875" style="106" customWidth="1"/>
    <col min="5891" max="5891" width="8.85546875" style="106" customWidth="1"/>
    <col min="5892" max="5892" width="9.85546875" style="106" customWidth="1"/>
    <col min="5893" max="5893" width="14.140625" style="106" customWidth="1"/>
    <col min="5894" max="5894" width="11.42578125" style="106" bestFit="1" customWidth="1"/>
    <col min="5895" max="5895" width="9.85546875" style="106" customWidth="1"/>
    <col min="5896" max="5896" width="13.85546875" style="106" customWidth="1"/>
    <col min="5897" max="5897" width="9.42578125" style="106" bestFit="1" customWidth="1"/>
    <col min="5898" max="5898" width="9.85546875" style="106" customWidth="1"/>
    <col min="5899" max="5899" width="12" style="106" customWidth="1"/>
    <col min="5900" max="5900" width="4.5703125" style="106" customWidth="1"/>
    <col min="5901" max="5901" width="9.85546875" style="106" customWidth="1"/>
    <col min="5902" max="5902" width="5.28515625" style="106" customWidth="1"/>
    <col min="5903" max="5903" width="9" style="106" customWidth="1"/>
    <col min="5904" max="5904" width="9.85546875" style="106" customWidth="1"/>
    <col min="5905" max="5907" width="8.85546875" style="106" customWidth="1"/>
    <col min="5908" max="5908" width="9.5703125" style="106" customWidth="1"/>
    <col min="5909" max="5911" width="3.85546875" style="106" customWidth="1"/>
    <col min="5912" max="6144" width="11.42578125" style="106"/>
    <col min="6145" max="6145" width="14.7109375" style="106" bestFit="1" customWidth="1"/>
    <col min="6146" max="6146" width="9.85546875" style="106" customWidth="1"/>
    <col min="6147" max="6147" width="8.85546875" style="106" customWidth="1"/>
    <col min="6148" max="6148" width="9.85546875" style="106" customWidth="1"/>
    <col min="6149" max="6149" width="14.140625" style="106" customWidth="1"/>
    <col min="6150" max="6150" width="11.42578125" style="106" bestFit="1" customWidth="1"/>
    <col min="6151" max="6151" width="9.85546875" style="106" customWidth="1"/>
    <col min="6152" max="6152" width="13.85546875" style="106" customWidth="1"/>
    <col min="6153" max="6153" width="9.42578125" style="106" bestFit="1" customWidth="1"/>
    <col min="6154" max="6154" width="9.85546875" style="106" customWidth="1"/>
    <col min="6155" max="6155" width="12" style="106" customWidth="1"/>
    <col min="6156" max="6156" width="4.5703125" style="106" customWidth="1"/>
    <col min="6157" max="6157" width="9.85546875" style="106" customWidth="1"/>
    <col min="6158" max="6158" width="5.28515625" style="106" customWidth="1"/>
    <col min="6159" max="6159" width="9" style="106" customWidth="1"/>
    <col min="6160" max="6160" width="9.85546875" style="106" customWidth="1"/>
    <col min="6161" max="6163" width="8.85546875" style="106" customWidth="1"/>
    <col min="6164" max="6164" width="9.5703125" style="106" customWidth="1"/>
    <col min="6165" max="6167" width="3.85546875" style="106" customWidth="1"/>
    <col min="6168" max="6400" width="11.42578125" style="106"/>
    <col min="6401" max="6401" width="14.7109375" style="106" bestFit="1" customWidth="1"/>
    <col min="6402" max="6402" width="9.85546875" style="106" customWidth="1"/>
    <col min="6403" max="6403" width="8.85546875" style="106" customWidth="1"/>
    <col min="6404" max="6404" width="9.85546875" style="106" customWidth="1"/>
    <col min="6405" max="6405" width="14.140625" style="106" customWidth="1"/>
    <col min="6406" max="6406" width="11.42578125" style="106" bestFit="1" customWidth="1"/>
    <col min="6407" max="6407" width="9.85546875" style="106" customWidth="1"/>
    <col min="6408" max="6408" width="13.85546875" style="106" customWidth="1"/>
    <col min="6409" max="6409" width="9.42578125" style="106" bestFit="1" customWidth="1"/>
    <col min="6410" max="6410" width="9.85546875" style="106" customWidth="1"/>
    <col min="6411" max="6411" width="12" style="106" customWidth="1"/>
    <col min="6412" max="6412" width="4.5703125" style="106" customWidth="1"/>
    <col min="6413" max="6413" width="9.85546875" style="106" customWidth="1"/>
    <col min="6414" max="6414" width="5.28515625" style="106" customWidth="1"/>
    <col min="6415" max="6415" width="9" style="106" customWidth="1"/>
    <col min="6416" max="6416" width="9.85546875" style="106" customWidth="1"/>
    <col min="6417" max="6419" width="8.85546875" style="106" customWidth="1"/>
    <col min="6420" max="6420" width="9.5703125" style="106" customWidth="1"/>
    <col min="6421" max="6423" width="3.85546875" style="106" customWidth="1"/>
    <col min="6424" max="6656" width="11.42578125" style="106"/>
    <col min="6657" max="6657" width="14.7109375" style="106" bestFit="1" customWidth="1"/>
    <col min="6658" max="6658" width="9.85546875" style="106" customWidth="1"/>
    <col min="6659" max="6659" width="8.85546875" style="106" customWidth="1"/>
    <col min="6660" max="6660" width="9.85546875" style="106" customWidth="1"/>
    <col min="6661" max="6661" width="14.140625" style="106" customWidth="1"/>
    <col min="6662" max="6662" width="11.42578125" style="106" bestFit="1" customWidth="1"/>
    <col min="6663" max="6663" width="9.85546875" style="106" customWidth="1"/>
    <col min="6664" max="6664" width="13.85546875" style="106" customWidth="1"/>
    <col min="6665" max="6665" width="9.42578125" style="106" bestFit="1" customWidth="1"/>
    <col min="6666" max="6666" width="9.85546875" style="106" customWidth="1"/>
    <col min="6667" max="6667" width="12" style="106" customWidth="1"/>
    <col min="6668" max="6668" width="4.5703125" style="106" customWidth="1"/>
    <col min="6669" max="6669" width="9.85546875" style="106" customWidth="1"/>
    <col min="6670" max="6670" width="5.28515625" style="106" customWidth="1"/>
    <col min="6671" max="6671" width="9" style="106" customWidth="1"/>
    <col min="6672" max="6672" width="9.85546875" style="106" customWidth="1"/>
    <col min="6673" max="6675" width="8.85546875" style="106" customWidth="1"/>
    <col min="6676" max="6676" width="9.5703125" style="106" customWidth="1"/>
    <col min="6677" max="6679" width="3.85546875" style="106" customWidth="1"/>
    <col min="6680" max="6912" width="11.42578125" style="106"/>
    <col min="6913" max="6913" width="14.7109375" style="106" bestFit="1" customWidth="1"/>
    <col min="6914" max="6914" width="9.85546875" style="106" customWidth="1"/>
    <col min="6915" max="6915" width="8.85546875" style="106" customWidth="1"/>
    <col min="6916" max="6916" width="9.85546875" style="106" customWidth="1"/>
    <col min="6917" max="6917" width="14.140625" style="106" customWidth="1"/>
    <col min="6918" max="6918" width="11.42578125" style="106" bestFit="1" customWidth="1"/>
    <col min="6919" max="6919" width="9.85546875" style="106" customWidth="1"/>
    <col min="6920" max="6920" width="13.85546875" style="106" customWidth="1"/>
    <col min="6921" max="6921" width="9.42578125" style="106" bestFit="1" customWidth="1"/>
    <col min="6922" max="6922" width="9.85546875" style="106" customWidth="1"/>
    <col min="6923" max="6923" width="12" style="106" customWidth="1"/>
    <col min="6924" max="6924" width="4.5703125" style="106" customWidth="1"/>
    <col min="6925" max="6925" width="9.85546875" style="106" customWidth="1"/>
    <col min="6926" max="6926" width="5.28515625" style="106" customWidth="1"/>
    <col min="6927" max="6927" width="9" style="106" customWidth="1"/>
    <col min="6928" max="6928" width="9.85546875" style="106" customWidth="1"/>
    <col min="6929" max="6931" width="8.85546875" style="106" customWidth="1"/>
    <col min="6932" max="6932" width="9.5703125" style="106" customWidth="1"/>
    <col min="6933" max="6935" width="3.85546875" style="106" customWidth="1"/>
    <col min="6936" max="7168" width="11.42578125" style="106"/>
    <col min="7169" max="7169" width="14.7109375" style="106" bestFit="1" customWidth="1"/>
    <col min="7170" max="7170" width="9.85546875" style="106" customWidth="1"/>
    <col min="7171" max="7171" width="8.85546875" style="106" customWidth="1"/>
    <col min="7172" max="7172" width="9.85546875" style="106" customWidth="1"/>
    <col min="7173" max="7173" width="14.140625" style="106" customWidth="1"/>
    <col min="7174" max="7174" width="11.42578125" style="106" bestFit="1" customWidth="1"/>
    <col min="7175" max="7175" width="9.85546875" style="106" customWidth="1"/>
    <col min="7176" max="7176" width="13.85546875" style="106" customWidth="1"/>
    <col min="7177" max="7177" width="9.42578125" style="106" bestFit="1" customWidth="1"/>
    <col min="7178" max="7178" width="9.85546875" style="106" customWidth="1"/>
    <col min="7179" max="7179" width="12" style="106" customWidth="1"/>
    <col min="7180" max="7180" width="4.5703125" style="106" customWidth="1"/>
    <col min="7181" max="7181" width="9.85546875" style="106" customWidth="1"/>
    <col min="7182" max="7182" width="5.28515625" style="106" customWidth="1"/>
    <col min="7183" max="7183" width="9" style="106" customWidth="1"/>
    <col min="7184" max="7184" width="9.85546875" style="106" customWidth="1"/>
    <col min="7185" max="7187" width="8.85546875" style="106" customWidth="1"/>
    <col min="7188" max="7188" width="9.5703125" style="106" customWidth="1"/>
    <col min="7189" max="7191" width="3.85546875" style="106" customWidth="1"/>
    <col min="7192" max="7424" width="11.42578125" style="106"/>
    <col min="7425" max="7425" width="14.7109375" style="106" bestFit="1" customWidth="1"/>
    <col min="7426" max="7426" width="9.85546875" style="106" customWidth="1"/>
    <col min="7427" max="7427" width="8.85546875" style="106" customWidth="1"/>
    <col min="7428" max="7428" width="9.85546875" style="106" customWidth="1"/>
    <col min="7429" max="7429" width="14.140625" style="106" customWidth="1"/>
    <col min="7430" max="7430" width="11.42578125" style="106" bestFit="1" customWidth="1"/>
    <col min="7431" max="7431" width="9.85546875" style="106" customWidth="1"/>
    <col min="7432" max="7432" width="13.85546875" style="106" customWidth="1"/>
    <col min="7433" max="7433" width="9.42578125" style="106" bestFit="1" customWidth="1"/>
    <col min="7434" max="7434" width="9.85546875" style="106" customWidth="1"/>
    <col min="7435" max="7435" width="12" style="106" customWidth="1"/>
    <col min="7436" max="7436" width="4.5703125" style="106" customWidth="1"/>
    <col min="7437" max="7437" width="9.85546875" style="106" customWidth="1"/>
    <col min="7438" max="7438" width="5.28515625" style="106" customWidth="1"/>
    <col min="7439" max="7439" width="9" style="106" customWidth="1"/>
    <col min="7440" max="7440" width="9.85546875" style="106" customWidth="1"/>
    <col min="7441" max="7443" width="8.85546875" style="106" customWidth="1"/>
    <col min="7444" max="7444" width="9.5703125" style="106" customWidth="1"/>
    <col min="7445" max="7447" width="3.85546875" style="106" customWidth="1"/>
    <col min="7448" max="7680" width="11.42578125" style="106"/>
    <col min="7681" max="7681" width="14.7109375" style="106" bestFit="1" customWidth="1"/>
    <col min="7682" max="7682" width="9.85546875" style="106" customWidth="1"/>
    <col min="7683" max="7683" width="8.85546875" style="106" customWidth="1"/>
    <col min="7684" max="7684" width="9.85546875" style="106" customWidth="1"/>
    <col min="7685" max="7685" width="14.140625" style="106" customWidth="1"/>
    <col min="7686" max="7686" width="11.42578125" style="106" bestFit="1" customWidth="1"/>
    <col min="7687" max="7687" width="9.85546875" style="106" customWidth="1"/>
    <col min="7688" max="7688" width="13.85546875" style="106" customWidth="1"/>
    <col min="7689" max="7689" width="9.42578125" style="106" bestFit="1" customWidth="1"/>
    <col min="7690" max="7690" width="9.85546875" style="106" customWidth="1"/>
    <col min="7691" max="7691" width="12" style="106" customWidth="1"/>
    <col min="7692" max="7692" width="4.5703125" style="106" customWidth="1"/>
    <col min="7693" max="7693" width="9.85546875" style="106" customWidth="1"/>
    <col min="7694" max="7694" width="5.28515625" style="106" customWidth="1"/>
    <col min="7695" max="7695" width="9" style="106" customWidth="1"/>
    <col min="7696" max="7696" width="9.85546875" style="106" customWidth="1"/>
    <col min="7697" max="7699" width="8.85546875" style="106" customWidth="1"/>
    <col min="7700" max="7700" width="9.5703125" style="106" customWidth="1"/>
    <col min="7701" max="7703" width="3.85546875" style="106" customWidth="1"/>
    <col min="7704" max="7936" width="11.42578125" style="106"/>
    <col min="7937" max="7937" width="14.7109375" style="106" bestFit="1" customWidth="1"/>
    <col min="7938" max="7938" width="9.85546875" style="106" customWidth="1"/>
    <col min="7939" max="7939" width="8.85546875" style="106" customWidth="1"/>
    <col min="7940" max="7940" width="9.85546875" style="106" customWidth="1"/>
    <col min="7941" max="7941" width="14.140625" style="106" customWidth="1"/>
    <col min="7942" max="7942" width="11.42578125" style="106" bestFit="1" customWidth="1"/>
    <col min="7943" max="7943" width="9.85546875" style="106" customWidth="1"/>
    <col min="7944" max="7944" width="13.85546875" style="106" customWidth="1"/>
    <col min="7945" max="7945" width="9.42578125" style="106" bestFit="1" customWidth="1"/>
    <col min="7946" max="7946" width="9.85546875" style="106" customWidth="1"/>
    <col min="7947" max="7947" width="12" style="106" customWidth="1"/>
    <col min="7948" max="7948" width="4.5703125" style="106" customWidth="1"/>
    <col min="7949" max="7949" width="9.85546875" style="106" customWidth="1"/>
    <col min="7950" max="7950" width="5.28515625" style="106" customWidth="1"/>
    <col min="7951" max="7951" width="9" style="106" customWidth="1"/>
    <col min="7952" max="7952" width="9.85546875" style="106" customWidth="1"/>
    <col min="7953" max="7955" width="8.85546875" style="106" customWidth="1"/>
    <col min="7956" max="7956" width="9.5703125" style="106" customWidth="1"/>
    <col min="7957" max="7959" width="3.85546875" style="106" customWidth="1"/>
    <col min="7960" max="8192" width="11.42578125" style="106"/>
    <col min="8193" max="8193" width="14.7109375" style="106" bestFit="1" customWidth="1"/>
    <col min="8194" max="8194" width="9.85546875" style="106" customWidth="1"/>
    <col min="8195" max="8195" width="8.85546875" style="106" customWidth="1"/>
    <col min="8196" max="8196" width="9.85546875" style="106" customWidth="1"/>
    <col min="8197" max="8197" width="14.140625" style="106" customWidth="1"/>
    <col min="8198" max="8198" width="11.42578125" style="106" bestFit="1" customWidth="1"/>
    <col min="8199" max="8199" width="9.85546875" style="106" customWidth="1"/>
    <col min="8200" max="8200" width="13.85546875" style="106" customWidth="1"/>
    <col min="8201" max="8201" width="9.42578125" style="106" bestFit="1" customWidth="1"/>
    <col min="8202" max="8202" width="9.85546875" style="106" customWidth="1"/>
    <col min="8203" max="8203" width="12" style="106" customWidth="1"/>
    <col min="8204" max="8204" width="4.5703125" style="106" customWidth="1"/>
    <col min="8205" max="8205" width="9.85546875" style="106" customWidth="1"/>
    <col min="8206" max="8206" width="5.28515625" style="106" customWidth="1"/>
    <col min="8207" max="8207" width="9" style="106" customWidth="1"/>
    <col min="8208" max="8208" width="9.85546875" style="106" customWidth="1"/>
    <col min="8209" max="8211" width="8.85546875" style="106" customWidth="1"/>
    <col min="8212" max="8212" width="9.5703125" style="106" customWidth="1"/>
    <col min="8213" max="8215" width="3.85546875" style="106" customWidth="1"/>
    <col min="8216" max="8448" width="11.42578125" style="106"/>
    <col min="8449" max="8449" width="14.7109375" style="106" bestFit="1" customWidth="1"/>
    <col min="8450" max="8450" width="9.85546875" style="106" customWidth="1"/>
    <col min="8451" max="8451" width="8.85546875" style="106" customWidth="1"/>
    <col min="8452" max="8452" width="9.85546875" style="106" customWidth="1"/>
    <col min="8453" max="8453" width="14.140625" style="106" customWidth="1"/>
    <col min="8454" max="8454" width="11.42578125" style="106" bestFit="1" customWidth="1"/>
    <col min="8455" max="8455" width="9.85546875" style="106" customWidth="1"/>
    <col min="8456" max="8456" width="13.85546875" style="106" customWidth="1"/>
    <col min="8457" max="8457" width="9.42578125" style="106" bestFit="1" customWidth="1"/>
    <col min="8458" max="8458" width="9.85546875" style="106" customWidth="1"/>
    <col min="8459" max="8459" width="12" style="106" customWidth="1"/>
    <col min="8460" max="8460" width="4.5703125" style="106" customWidth="1"/>
    <col min="8461" max="8461" width="9.85546875" style="106" customWidth="1"/>
    <col min="8462" max="8462" width="5.28515625" style="106" customWidth="1"/>
    <col min="8463" max="8463" width="9" style="106" customWidth="1"/>
    <col min="8464" max="8464" width="9.85546875" style="106" customWidth="1"/>
    <col min="8465" max="8467" width="8.85546875" style="106" customWidth="1"/>
    <col min="8468" max="8468" width="9.5703125" style="106" customWidth="1"/>
    <col min="8469" max="8471" width="3.85546875" style="106" customWidth="1"/>
    <col min="8472" max="8704" width="11.42578125" style="106"/>
    <col min="8705" max="8705" width="14.7109375" style="106" bestFit="1" customWidth="1"/>
    <col min="8706" max="8706" width="9.85546875" style="106" customWidth="1"/>
    <col min="8707" max="8707" width="8.85546875" style="106" customWidth="1"/>
    <col min="8708" max="8708" width="9.85546875" style="106" customWidth="1"/>
    <col min="8709" max="8709" width="14.140625" style="106" customWidth="1"/>
    <col min="8710" max="8710" width="11.42578125" style="106" bestFit="1" customWidth="1"/>
    <col min="8711" max="8711" width="9.85546875" style="106" customWidth="1"/>
    <col min="8712" max="8712" width="13.85546875" style="106" customWidth="1"/>
    <col min="8713" max="8713" width="9.42578125" style="106" bestFit="1" customWidth="1"/>
    <col min="8714" max="8714" width="9.85546875" style="106" customWidth="1"/>
    <col min="8715" max="8715" width="12" style="106" customWidth="1"/>
    <col min="8716" max="8716" width="4.5703125" style="106" customWidth="1"/>
    <col min="8717" max="8717" width="9.85546875" style="106" customWidth="1"/>
    <col min="8718" max="8718" width="5.28515625" style="106" customWidth="1"/>
    <col min="8719" max="8719" width="9" style="106" customWidth="1"/>
    <col min="8720" max="8720" width="9.85546875" style="106" customWidth="1"/>
    <col min="8721" max="8723" width="8.85546875" style="106" customWidth="1"/>
    <col min="8724" max="8724" width="9.5703125" style="106" customWidth="1"/>
    <col min="8725" max="8727" width="3.85546875" style="106" customWidth="1"/>
    <col min="8728" max="8960" width="11.42578125" style="106"/>
    <col min="8961" max="8961" width="14.7109375" style="106" bestFit="1" customWidth="1"/>
    <col min="8962" max="8962" width="9.85546875" style="106" customWidth="1"/>
    <col min="8963" max="8963" width="8.85546875" style="106" customWidth="1"/>
    <col min="8964" max="8964" width="9.85546875" style="106" customWidth="1"/>
    <col min="8965" max="8965" width="14.140625" style="106" customWidth="1"/>
    <col min="8966" max="8966" width="11.42578125" style="106" bestFit="1" customWidth="1"/>
    <col min="8967" max="8967" width="9.85546875" style="106" customWidth="1"/>
    <col min="8968" max="8968" width="13.85546875" style="106" customWidth="1"/>
    <col min="8969" max="8969" width="9.42578125" style="106" bestFit="1" customWidth="1"/>
    <col min="8970" max="8970" width="9.85546875" style="106" customWidth="1"/>
    <col min="8971" max="8971" width="12" style="106" customWidth="1"/>
    <col min="8972" max="8972" width="4.5703125" style="106" customWidth="1"/>
    <col min="8973" max="8973" width="9.85546875" style="106" customWidth="1"/>
    <col min="8974" max="8974" width="5.28515625" style="106" customWidth="1"/>
    <col min="8975" max="8975" width="9" style="106" customWidth="1"/>
    <col min="8976" max="8976" width="9.85546875" style="106" customWidth="1"/>
    <col min="8977" max="8979" width="8.85546875" style="106" customWidth="1"/>
    <col min="8980" max="8980" width="9.5703125" style="106" customWidth="1"/>
    <col min="8981" max="8983" width="3.85546875" style="106" customWidth="1"/>
    <col min="8984" max="9216" width="11.42578125" style="106"/>
    <col min="9217" max="9217" width="14.7109375" style="106" bestFit="1" customWidth="1"/>
    <col min="9218" max="9218" width="9.85546875" style="106" customWidth="1"/>
    <col min="9219" max="9219" width="8.85546875" style="106" customWidth="1"/>
    <col min="9220" max="9220" width="9.85546875" style="106" customWidth="1"/>
    <col min="9221" max="9221" width="14.140625" style="106" customWidth="1"/>
    <col min="9222" max="9222" width="11.42578125" style="106" bestFit="1" customWidth="1"/>
    <col min="9223" max="9223" width="9.85546875" style="106" customWidth="1"/>
    <col min="9224" max="9224" width="13.85546875" style="106" customWidth="1"/>
    <col min="9225" max="9225" width="9.42578125" style="106" bestFit="1" customWidth="1"/>
    <col min="9226" max="9226" width="9.85546875" style="106" customWidth="1"/>
    <col min="9227" max="9227" width="12" style="106" customWidth="1"/>
    <col min="9228" max="9228" width="4.5703125" style="106" customWidth="1"/>
    <col min="9229" max="9229" width="9.85546875" style="106" customWidth="1"/>
    <col min="9230" max="9230" width="5.28515625" style="106" customWidth="1"/>
    <col min="9231" max="9231" width="9" style="106" customWidth="1"/>
    <col min="9232" max="9232" width="9.85546875" style="106" customWidth="1"/>
    <col min="9233" max="9235" width="8.85546875" style="106" customWidth="1"/>
    <col min="9236" max="9236" width="9.5703125" style="106" customWidth="1"/>
    <col min="9237" max="9239" width="3.85546875" style="106" customWidth="1"/>
    <col min="9240" max="9472" width="11.42578125" style="106"/>
    <col min="9473" max="9473" width="14.7109375" style="106" bestFit="1" customWidth="1"/>
    <col min="9474" max="9474" width="9.85546875" style="106" customWidth="1"/>
    <col min="9475" max="9475" width="8.85546875" style="106" customWidth="1"/>
    <col min="9476" max="9476" width="9.85546875" style="106" customWidth="1"/>
    <col min="9477" max="9477" width="14.140625" style="106" customWidth="1"/>
    <col min="9478" max="9478" width="11.42578125" style="106" bestFit="1" customWidth="1"/>
    <col min="9479" max="9479" width="9.85546875" style="106" customWidth="1"/>
    <col min="9480" max="9480" width="13.85546875" style="106" customWidth="1"/>
    <col min="9481" max="9481" width="9.42578125" style="106" bestFit="1" customWidth="1"/>
    <col min="9482" max="9482" width="9.85546875" style="106" customWidth="1"/>
    <col min="9483" max="9483" width="12" style="106" customWidth="1"/>
    <col min="9484" max="9484" width="4.5703125" style="106" customWidth="1"/>
    <col min="9485" max="9485" width="9.85546875" style="106" customWidth="1"/>
    <col min="9486" max="9486" width="5.28515625" style="106" customWidth="1"/>
    <col min="9487" max="9487" width="9" style="106" customWidth="1"/>
    <col min="9488" max="9488" width="9.85546875" style="106" customWidth="1"/>
    <col min="9489" max="9491" width="8.85546875" style="106" customWidth="1"/>
    <col min="9492" max="9492" width="9.5703125" style="106" customWidth="1"/>
    <col min="9493" max="9495" width="3.85546875" style="106" customWidth="1"/>
    <col min="9496" max="9728" width="11.42578125" style="106"/>
    <col min="9729" max="9729" width="14.7109375" style="106" bestFit="1" customWidth="1"/>
    <col min="9730" max="9730" width="9.85546875" style="106" customWidth="1"/>
    <col min="9731" max="9731" width="8.85546875" style="106" customWidth="1"/>
    <col min="9732" max="9732" width="9.85546875" style="106" customWidth="1"/>
    <col min="9733" max="9733" width="14.140625" style="106" customWidth="1"/>
    <col min="9734" max="9734" width="11.42578125" style="106" bestFit="1" customWidth="1"/>
    <col min="9735" max="9735" width="9.85546875" style="106" customWidth="1"/>
    <col min="9736" max="9736" width="13.85546875" style="106" customWidth="1"/>
    <col min="9737" max="9737" width="9.42578125" style="106" bestFit="1" customWidth="1"/>
    <col min="9738" max="9738" width="9.85546875" style="106" customWidth="1"/>
    <col min="9739" max="9739" width="12" style="106" customWidth="1"/>
    <col min="9740" max="9740" width="4.5703125" style="106" customWidth="1"/>
    <col min="9741" max="9741" width="9.85546875" style="106" customWidth="1"/>
    <col min="9742" max="9742" width="5.28515625" style="106" customWidth="1"/>
    <col min="9743" max="9743" width="9" style="106" customWidth="1"/>
    <col min="9744" max="9744" width="9.85546875" style="106" customWidth="1"/>
    <col min="9745" max="9747" width="8.85546875" style="106" customWidth="1"/>
    <col min="9748" max="9748" width="9.5703125" style="106" customWidth="1"/>
    <col min="9749" max="9751" width="3.85546875" style="106" customWidth="1"/>
    <col min="9752" max="9984" width="11.42578125" style="106"/>
    <col min="9985" max="9985" width="14.7109375" style="106" bestFit="1" customWidth="1"/>
    <col min="9986" max="9986" width="9.85546875" style="106" customWidth="1"/>
    <col min="9987" max="9987" width="8.85546875" style="106" customWidth="1"/>
    <col min="9988" max="9988" width="9.85546875" style="106" customWidth="1"/>
    <col min="9989" max="9989" width="14.140625" style="106" customWidth="1"/>
    <col min="9990" max="9990" width="11.42578125" style="106" bestFit="1" customWidth="1"/>
    <col min="9991" max="9991" width="9.85546875" style="106" customWidth="1"/>
    <col min="9992" max="9992" width="13.85546875" style="106" customWidth="1"/>
    <col min="9993" max="9993" width="9.42578125" style="106" bestFit="1" customWidth="1"/>
    <col min="9994" max="9994" width="9.85546875" style="106" customWidth="1"/>
    <col min="9995" max="9995" width="12" style="106" customWidth="1"/>
    <col min="9996" max="9996" width="4.5703125" style="106" customWidth="1"/>
    <col min="9997" max="9997" width="9.85546875" style="106" customWidth="1"/>
    <col min="9998" max="9998" width="5.28515625" style="106" customWidth="1"/>
    <col min="9999" max="9999" width="9" style="106" customWidth="1"/>
    <col min="10000" max="10000" width="9.85546875" style="106" customWidth="1"/>
    <col min="10001" max="10003" width="8.85546875" style="106" customWidth="1"/>
    <col min="10004" max="10004" width="9.5703125" style="106" customWidth="1"/>
    <col min="10005" max="10007" width="3.85546875" style="106" customWidth="1"/>
    <col min="10008" max="10240" width="11.42578125" style="106"/>
    <col min="10241" max="10241" width="14.7109375" style="106" bestFit="1" customWidth="1"/>
    <col min="10242" max="10242" width="9.85546875" style="106" customWidth="1"/>
    <col min="10243" max="10243" width="8.85546875" style="106" customWidth="1"/>
    <col min="10244" max="10244" width="9.85546875" style="106" customWidth="1"/>
    <col min="10245" max="10245" width="14.140625" style="106" customWidth="1"/>
    <col min="10246" max="10246" width="11.42578125" style="106" bestFit="1" customWidth="1"/>
    <col min="10247" max="10247" width="9.85546875" style="106" customWidth="1"/>
    <col min="10248" max="10248" width="13.85546875" style="106" customWidth="1"/>
    <col min="10249" max="10249" width="9.42578125" style="106" bestFit="1" customWidth="1"/>
    <col min="10250" max="10250" width="9.85546875" style="106" customWidth="1"/>
    <col min="10251" max="10251" width="12" style="106" customWidth="1"/>
    <col min="10252" max="10252" width="4.5703125" style="106" customWidth="1"/>
    <col min="10253" max="10253" width="9.85546875" style="106" customWidth="1"/>
    <col min="10254" max="10254" width="5.28515625" style="106" customWidth="1"/>
    <col min="10255" max="10255" width="9" style="106" customWidth="1"/>
    <col min="10256" max="10256" width="9.85546875" style="106" customWidth="1"/>
    <col min="10257" max="10259" width="8.85546875" style="106" customWidth="1"/>
    <col min="10260" max="10260" width="9.5703125" style="106" customWidth="1"/>
    <col min="10261" max="10263" width="3.85546875" style="106" customWidth="1"/>
    <col min="10264" max="10496" width="11.42578125" style="106"/>
    <col min="10497" max="10497" width="14.7109375" style="106" bestFit="1" customWidth="1"/>
    <col min="10498" max="10498" width="9.85546875" style="106" customWidth="1"/>
    <col min="10499" max="10499" width="8.85546875" style="106" customWidth="1"/>
    <col min="10500" max="10500" width="9.85546875" style="106" customWidth="1"/>
    <col min="10501" max="10501" width="14.140625" style="106" customWidth="1"/>
    <col min="10502" max="10502" width="11.42578125" style="106" bestFit="1" customWidth="1"/>
    <col min="10503" max="10503" width="9.85546875" style="106" customWidth="1"/>
    <col min="10504" max="10504" width="13.85546875" style="106" customWidth="1"/>
    <col min="10505" max="10505" width="9.42578125" style="106" bestFit="1" customWidth="1"/>
    <col min="10506" max="10506" width="9.85546875" style="106" customWidth="1"/>
    <col min="10507" max="10507" width="12" style="106" customWidth="1"/>
    <col min="10508" max="10508" width="4.5703125" style="106" customWidth="1"/>
    <col min="10509" max="10509" width="9.85546875" style="106" customWidth="1"/>
    <col min="10510" max="10510" width="5.28515625" style="106" customWidth="1"/>
    <col min="10511" max="10511" width="9" style="106" customWidth="1"/>
    <col min="10512" max="10512" width="9.85546875" style="106" customWidth="1"/>
    <col min="10513" max="10515" width="8.85546875" style="106" customWidth="1"/>
    <col min="10516" max="10516" width="9.5703125" style="106" customWidth="1"/>
    <col min="10517" max="10519" width="3.85546875" style="106" customWidth="1"/>
    <col min="10520" max="10752" width="11.42578125" style="106"/>
    <col min="10753" max="10753" width="14.7109375" style="106" bestFit="1" customWidth="1"/>
    <col min="10754" max="10754" width="9.85546875" style="106" customWidth="1"/>
    <col min="10755" max="10755" width="8.85546875" style="106" customWidth="1"/>
    <col min="10756" max="10756" width="9.85546875" style="106" customWidth="1"/>
    <col min="10757" max="10757" width="14.140625" style="106" customWidth="1"/>
    <col min="10758" max="10758" width="11.42578125" style="106" bestFit="1" customWidth="1"/>
    <col min="10759" max="10759" width="9.85546875" style="106" customWidth="1"/>
    <col min="10760" max="10760" width="13.85546875" style="106" customWidth="1"/>
    <col min="10761" max="10761" width="9.42578125" style="106" bestFit="1" customWidth="1"/>
    <col min="10762" max="10762" width="9.85546875" style="106" customWidth="1"/>
    <col min="10763" max="10763" width="12" style="106" customWidth="1"/>
    <col min="10764" max="10764" width="4.5703125" style="106" customWidth="1"/>
    <col min="10765" max="10765" width="9.85546875" style="106" customWidth="1"/>
    <col min="10766" max="10766" width="5.28515625" style="106" customWidth="1"/>
    <col min="10767" max="10767" width="9" style="106" customWidth="1"/>
    <col min="10768" max="10768" width="9.85546875" style="106" customWidth="1"/>
    <col min="10769" max="10771" width="8.85546875" style="106" customWidth="1"/>
    <col min="10772" max="10772" width="9.5703125" style="106" customWidth="1"/>
    <col min="10773" max="10775" width="3.85546875" style="106" customWidth="1"/>
    <col min="10776" max="11008" width="11.42578125" style="106"/>
    <col min="11009" max="11009" width="14.7109375" style="106" bestFit="1" customWidth="1"/>
    <col min="11010" max="11010" width="9.85546875" style="106" customWidth="1"/>
    <col min="11011" max="11011" width="8.85546875" style="106" customWidth="1"/>
    <col min="11012" max="11012" width="9.85546875" style="106" customWidth="1"/>
    <col min="11013" max="11013" width="14.140625" style="106" customWidth="1"/>
    <col min="11014" max="11014" width="11.42578125" style="106" bestFit="1" customWidth="1"/>
    <col min="11015" max="11015" width="9.85546875" style="106" customWidth="1"/>
    <col min="11016" max="11016" width="13.85546875" style="106" customWidth="1"/>
    <col min="11017" max="11017" width="9.42578125" style="106" bestFit="1" customWidth="1"/>
    <col min="11018" max="11018" width="9.85546875" style="106" customWidth="1"/>
    <col min="11019" max="11019" width="12" style="106" customWidth="1"/>
    <col min="11020" max="11020" width="4.5703125" style="106" customWidth="1"/>
    <col min="11021" max="11021" width="9.85546875" style="106" customWidth="1"/>
    <col min="11022" max="11022" width="5.28515625" style="106" customWidth="1"/>
    <col min="11023" max="11023" width="9" style="106" customWidth="1"/>
    <col min="11024" max="11024" width="9.85546875" style="106" customWidth="1"/>
    <col min="11025" max="11027" width="8.85546875" style="106" customWidth="1"/>
    <col min="11028" max="11028" width="9.5703125" style="106" customWidth="1"/>
    <col min="11029" max="11031" width="3.85546875" style="106" customWidth="1"/>
    <col min="11032" max="11264" width="11.42578125" style="106"/>
    <col min="11265" max="11265" width="14.7109375" style="106" bestFit="1" customWidth="1"/>
    <col min="11266" max="11266" width="9.85546875" style="106" customWidth="1"/>
    <col min="11267" max="11267" width="8.85546875" style="106" customWidth="1"/>
    <col min="11268" max="11268" width="9.85546875" style="106" customWidth="1"/>
    <col min="11269" max="11269" width="14.140625" style="106" customWidth="1"/>
    <col min="11270" max="11270" width="11.42578125" style="106" bestFit="1" customWidth="1"/>
    <col min="11271" max="11271" width="9.85546875" style="106" customWidth="1"/>
    <col min="11272" max="11272" width="13.85546875" style="106" customWidth="1"/>
    <col min="11273" max="11273" width="9.42578125" style="106" bestFit="1" customWidth="1"/>
    <col min="11274" max="11274" width="9.85546875" style="106" customWidth="1"/>
    <col min="11275" max="11275" width="12" style="106" customWidth="1"/>
    <col min="11276" max="11276" width="4.5703125" style="106" customWidth="1"/>
    <col min="11277" max="11277" width="9.85546875" style="106" customWidth="1"/>
    <col min="11278" max="11278" width="5.28515625" style="106" customWidth="1"/>
    <col min="11279" max="11279" width="9" style="106" customWidth="1"/>
    <col min="11280" max="11280" width="9.85546875" style="106" customWidth="1"/>
    <col min="11281" max="11283" width="8.85546875" style="106" customWidth="1"/>
    <col min="11284" max="11284" width="9.5703125" style="106" customWidth="1"/>
    <col min="11285" max="11287" width="3.85546875" style="106" customWidth="1"/>
    <col min="11288" max="11520" width="11.42578125" style="106"/>
    <col min="11521" max="11521" width="14.7109375" style="106" bestFit="1" customWidth="1"/>
    <col min="11522" max="11522" width="9.85546875" style="106" customWidth="1"/>
    <col min="11523" max="11523" width="8.85546875" style="106" customWidth="1"/>
    <col min="11524" max="11524" width="9.85546875" style="106" customWidth="1"/>
    <col min="11525" max="11525" width="14.140625" style="106" customWidth="1"/>
    <col min="11526" max="11526" width="11.42578125" style="106" bestFit="1" customWidth="1"/>
    <col min="11527" max="11527" width="9.85546875" style="106" customWidth="1"/>
    <col min="11528" max="11528" width="13.85546875" style="106" customWidth="1"/>
    <col min="11529" max="11529" width="9.42578125" style="106" bestFit="1" customWidth="1"/>
    <col min="11530" max="11530" width="9.85546875" style="106" customWidth="1"/>
    <col min="11531" max="11531" width="12" style="106" customWidth="1"/>
    <col min="11532" max="11532" width="4.5703125" style="106" customWidth="1"/>
    <col min="11533" max="11533" width="9.85546875" style="106" customWidth="1"/>
    <col min="11534" max="11534" width="5.28515625" style="106" customWidth="1"/>
    <col min="11535" max="11535" width="9" style="106" customWidth="1"/>
    <col min="11536" max="11536" width="9.85546875" style="106" customWidth="1"/>
    <col min="11537" max="11539" width="8.85546875" style="106" customWidth="1"/>
    <col min="11540" max="11540" width="9.5703125" style="106" customWidth="1"/>
    <col min="11541" max="11543" width="3.85546875" style="106" customWidth="1"/>
    <col min="11544" max="11776" width="11.42578125" style="106"/>
    <col min="11777" max="11777" width="14.7109375" style="106" bestFit="1" customWidth="1"/>
    <col min="11778" max="11778" width="9.85546875" style="106" customWidth="1"/>
    <col min="11779" max="11779" width="8.85546875" style="106" customWidth="1"/>
    <col min="11780" max="11780" width="9.85546875" style="106" customWidth="1"/>
    <col min="11781" max="11781" width="14.140625" style="106" customWidth="1"/>
    <col min="11782" max="11782" width="11.42578125" style="106" bestFit="1" customWidth="1"/>
    <col min="11783" max="11783" width="9.85546875" style="106" customWidth="1"/>
    <col min="11784" max="11784" width="13.85546875" style="106" customWidth="1"/>
    <col min="11785" max="11785" width="9.42578125" style="106" bestFit="1" customWidth="1"/>
    <col min="11786" max="11786" width="9.85546875" style="106" customWidth="1"/>
    <col min="11787" max="11787" width="12" style="106" customWidth="1"/>
    <col min="11788" max="11788" width="4.5703125" style="106" customWidth="1"/>
    <col min="11789" max="11789" width="9.85546875" style="106" customWidth="1"/>
    <col min="11790" max="11790" width="5.28515625" style="106" customWidth="1"/>
    <col min="11791" max="11791" width="9" style="106" customWidth="1"/>
    <col min="11792" max="11792" width="9.85546875" style="106" customWidth="1"/>
    <col min="11793" max="11795" width="8.85546875" style="106" customWidth="1"/>
    <col min="11796" max="11796" width="9.5703125" style="106" customWidth="1"/>
    <col min="11797" max="11799" width="3.85546875" style="106" customWidth="1"/>
    <col min="11800" max="12032" width="11.42578125" style="106"/>
    <col min="12033" max="12033" width="14.7109375" style="106" bestFit="1" customWidth="1"/>
    <col min="12034" max="12034" width="9.85546875" style="106" customWidth="1"/>
    <col min="12035" max="12035" width="8.85546875" style="106" customWidth="1"/>
    <col min="12036" max="12036" width="9.85546875" style="106" customWidth="1"/>
    <col min="12037" max="12037" width="14.140625" style="106" customWidth="1"/>
    <col min="12038" max="12038" width="11.42578125" style="106" bestFit="1" customWidth="1"/>
    <col min="12039" max="12039" width="9.85546875" style="106" customWidth="1"/>
    <col min="12040" max="12040" width="13.85546875" style="106" customWidth="1"/>
    <col min="12041" max="12041" width="9.42578125" style="106" bestFit="1" customWidth="1"/>
    <col min="12042" max="12042" width="9.85546875" style="106" customWidth="1"/>
    <col min="12043" max="12043" width="12" style="106" customWidth="1"/>
    <col min="12044" max="12044" width="4.5703125" style="106" customWidth="1"/>
    <col min="12045" max="12045" width="9.85546875" style="106" customWidth="1"/>
    <col min="12046" max="12046" width="5.28515625" style="106" customWidth="1"/>
    <col min="12047" max="12047" width="9" style="106" customWidth="1"/>
    <col min="12048" max="12048" width="9.85546875" style="106" customWidth="1"/>
    <col min="12049" max="12051" width="8.85546875" style="106" customWidth="1"/>
    <col min="12052" max="12052" width="9.5703125" style="106" customWidth="1"/>
    <col min="12053" max="12055" width="3.85546875" style="106" customWidth="1"/>
    <col min="12056" max="12288" width="11.42578125" style="106"/>
    <col min="12289" max="12289" width="14.7109375" style="106" bestFit="1" customWidth="1"/>
    <col min="12290" max="12290" width="9.85546875" style="106" customWidth="1"/>
    <col min="12291" max="12291" width="8.85546875" style="106" customWidth="1"/>
    <col min="12292" max="12292" width="9.85546875" style="106" customWidth="1"/>
    <col min="12293" max="12293" width="14.140625" style="106" customWidth="1"/>
    <col min="12294" max="12294" width="11.42578125" style="106" bestFit="1" customWidth="1"/>
    <col min="12295" max="12295" width="9.85546875" style="106" customWidth="1"/>
    <col min="12296" max="12296" width="13.85546875" style="106" customWidth="1"/>
    <col min="12297" max="12297" width="9.42578125" style="106" bestFit="1" customWidth="1"/>
    <col min="12298" max="12298" width="9.85546875" style="106" customWidth="1"/>
    <col min="12299" max="12299" width="12" style="106" customWidth="1"/>
    <col min="12300" max="12300" width="4.5703125" style="106" customWidth="1"/>
    <col min="12301" max="12301" width="9.85546875" style="106" customWidth="1"/>
    <col min="12302" max="12302" width="5.28515625" style="106" customWidth="1"/>
    <col min="12303" max="12303" width="9" style="106" customWidth="1"/>
    <col min="12304" max="12304" width="9.85546875" style="106" customWidth="1"/>
    <col min="12305" max="12307" width="8.85546875" style="106" customWidth="1"/>
    <col min="12308" max="12308" width="9.5703125" style="106" customWidth="1"/>
    <col min="12309" max="12311" width="3.85546875" style="106" customWidth="1"/>
    <col min="12312" max="12544" width="11.42578125" style="106"/>
    <col min="12545" max="12545" width="14.7109375" style="106" bestFit="1" customWidth="1"/>
    <col min="12546" max="12546" width="9.85546875" style="106" customWidth="1"/>
    <col min="12547" max="12547" width="8.85546875" style="106" customWidth="1"/>
    <col min="12548" max="12548" width="9.85546875" style="106" customWidth="1"/>
    <col min="12549" max="12549" width="14.140625" style="106" customWidth="1"/>
    <col min="12550" max="12550" width="11.42578125" style="106" bestFit="1" customWidth="1"/>
    <col min="12551" max="12551" width="9.85546875" style="106" customWidth="1"/>
    <col min="12552" max="12552" width="13.85546875" style="106" customWidth="1"/>
    <col min="12553" max="12553" width="9.42578125" style="106" bestFit="1" customWidth="1"/>
    <col min="12554" max="12554" width="9.85546875" style="106" customWidth="1"/>
    <col min="12555" max="12555" width="12" style="106" customWidth="1"/>
    <col min="12556" max="12556" width="4.5703125" style="106" customWidth="1"/>
    <col min="12557" max="12557" width="9.85546875" style="106" customWidth="1"/>
    <col min="12558" max="12558" width="5.28515625" style="106" customWidth="1"/>
    <col min="12559" max="12559" width="9" style="106" customWidth="1"/>
    <col min="12560" max="12560" width="9.85546875" style="106" customWidth="1"/>
    <col min="12561" max="12563" width="8.85546875" style="106" customWidth="1"/>
    <col min="12564" max="12564" width="9.5703125" style="106" customWidth="1"/>
    <col min="12565" max="12567" width="3.85546875" style="106" customWidth="1"/>
    <col min="12568" max="12800" width="11.42578125" style="106"/>
    <col min="12801" max="12801" width="14.7109375" style="106" bestFit="1" customWidth="1"/>
    <col min="12802" max="12802" width="9.85546875" style="106" customWidth="1"/>
    <col min="12803" max="12803" width="8.85546875" style="106" customWidth="1"/>
    <col min="12804" max="12804" width="9.85546875" style="106" customWidth="1"/>
    <col min="12805" max="12805" width="14.140625" style="106" customWidth="1"/>
    <col min="12806" max="12806" width="11.42578125" style="106" bestFit="1" customWidth="1"/>
    <col min="12807" max="12807" width="9.85546875" style="106" customWidth="1"/>
    <col min="12808" max="12808" width="13.85546875" style="106" customWidth="1"/>
    <col min="12809" max="12809" width="9.42578125" style="106" bestFit="1" customWidth="1"/>
    <col min="12810" max="12810" width="9.85546875" style="106" customWidth="1"/>
    <col min="12811" max="12811" width="12" style="106" customWidth="1"/>
    <col min="12812" max="12812" width="4.5703125" style="106" customWidth="1"/>
    <col min="12813" max="12813" width="9.85546875" style="106" customWidth="1"/>
    <col min="12814" max="12814" width="5.28515625" style="106" customWidth="1"/>
    <col min="12815" max="12815" width="9" style="106" customWidth="1"/>
    <col min="12816" max="12816" width="9.85546875" style="106" customWidth="1"/>
    <col min="12817" max="12819" width="8.85546875" style="106" customWidth="1"/>
    <col min="12820" max="12820" width="9.5703125" style="106" customWidth="1"/>
    <col min="12821" max="12823" width="3.85546875" style="106" customWidth="1"/>
    <col min="12824" max="13056" width="11.42578125" style="106"/>
    <col min="13057" max="13057" width="14.7109375" style="106" bestFit="1" customWidth="1"/>
    <col min="13058" max="13058" width="9.85546875" style="106" customWidth="1"/>
    <col min="13059" max="13059" width="8.85546875" style="106" customWidth="1"/>
    <col min="13060" max="13060" width="9.85546875" style="106" customWidth="1"/>
    <col min="13061" max="13061" width="14.140625" style="106" customWidth="1"/>
    <col min="13062" max="13062" width="11.42578125" style="106" bestFit="1" customWidth="1"/>
    <col min="13063" max="13063" width="9.85546875" style="106" customWidth="1"/>
    <col min="13064" max="13064" width="13.85546875" style="106" customWidth="1"/>
    <col min="13065" max="13065" width="9.42578125" style="106" bestFit="1" customWidth="1"/>
    <col min="13066" max="13066" width="9.85546875" style="106" customWidth="1"/>
    <col min="13067" max="13067" width="12" style="106" customWidth="1"/>
    <col min="13068" max="13068" width="4.5703125" style="106" customWidth="1"/>
    <col min="13069" max="13069" width="9.85546875" style="106" customWidth="1"/>
    <col min="13070" max="13070" width="5.28515625" style="106" customWidth="1"/>
    <col min="13071" max="13071" width="9" style="106" customWidth="1"/>
    <col min="13072" max="13072" width="9.85546875" style="106" customWidth="1"/>
    <col min="13073" max="13075" width="8.85546875" style="106" customWidth="1"/>
    <col min="13076" max="13076" width="9.5703125" style="106" customWidth="1"/>
    <col min="13077" max="13079" width="3.85546875" style="106" customWidth="1"/>
    <col min="13080" max="13312" width="11.42578125" style="106"/>
    <col min="13313" max="13313" width="14.7109375" style="106" bestFit="1" customWidth="1"/>
    <col min="13314" max="13314" width="9.85546875" style="106" customWidth="1"/>
    <col min="13315" max="13315" width="8.85546875" style="106" customWidth="1"/>
    <col min="13316" max="13316" width="9.85546875" style="106" customWidth="1"/>
    <col min="13317" max="13317" width="14.140625" style="106" customWidth="1"/>
    <col min="13318" max="13318" width="11.42578125" style="106" bestFit="1" customWidth="1"/>
    <col min="13319" max="13319" width="9.85546875" style="106" customWidth="1"/>
    <col min="13320" max="13320" width="13.85546875" style="106" customWidth="1"/>
    <col min="13321" max="13321" width="9.42578125" style="106" bestFit="1" customWidth="1"/>
    <col min="13322" max="13322" width="9.85546875" style="106" customWidth="1"/>
    <col min="13323" max="13323" width="12" style="106" customWidth="1"/>
    <col min="13324" max="13324" width="4.5703125" style="106" customWidth="1"/>
    <col min="13325" max="13325" width="9.85546875" style="106" customWidth="1"/>
    <col min="13326" max="13326" width="5.28515625" style="106" customWidth="1"/>
    <col min="13327" max="13327" width="9" style="106" customWidth="1"/>
    <col min="13328" max="13328" width="9.85546875" style="106" customWidth="1"/>
    <col min="13329" max="13331" width="8.85546875" style="106" customWidth="1"/>
    <col min="13332" max="13332" width="9.5703125" style="106" customWidth="1"/>
    <col min="13333" max="13335" width="3.85546875" style="106" customWidth="1"/>
    <col min="13336" max="13568" width="11.42578125" style="106"/>
    <col min="13569" max="13569" width="14.7109375" style="106" bestFit="1" customWidth="1"/>
    <col min="13570" max="13570" width="9.85546875" style="106" customWidth="1"/>
    <col min="13571" max="13571" width="8.85546875" style="106" customWidth="1"/>
    <col min="13572" max="13572" width="9.85546875" style="106" customWidth="1"/>
    <col min="13573" max="13573" width="14.140625" style="106" customWidth="1"/>
    <col min="13574" max="13574" width="11.42578125" style="106" bestFit="1" customWidth="1"/>
    <col min="13575" max="13575" width="9.85546875" style="106" customWidth="1"/>
    <col min="13576" max="13576" width="13.85546875" style="106" customWidth="1"/>
    <col min="13577" max="13577" width="9.42578125" style="106" bestFit="1" customWidth="1"/>
    <col min="13578" max="13578" width="9.85546875" style="106" customWidth="1"/>
    <col min="13579" max="13579" width="12" style="106" customWidth="1"/>
    <col min="13580" max="13580" width="4.5703125" style="106" customWidth="1"/>
    <col min="13581" max="13581" width="9.85546875" style="106" customWidth="1"/>
    <col min="13582" max="13582" width="5.28515625" style="106" customWidth="1"/>
    <col min="13583" max="13583" width="9" style="106" customWidth="1"/>
    <col min="13584" max="13584" width="9.85546875" style="106" customWidth="1"/>
    <col min="13585" max="13587" width="8.85546875" style="106" customWidth="1"/>
    <col min="13588" max="13588" width="9.5703125" style="106" customWidth="1"/>
    <col min="13589" max="13591" width="3.85546875" style="106" customWidth="1"/>
    <col min="13592" max="13824" width="11.42578125" style="106"/>
    <col min="13825" max="13825" width="14.7109375" style="106" bestFit="1" customWidth="1"/>
    <col min="13826" max="13826" width="9.85546875" style="106" customWidth="1"/>
    <col min="13827" max="13827" width="8.85546875" style="106" customWidth="1"/>
    <col min="13828" max="13828" width="9.85546875" style="106" customWidth="1"/>
    <col min="13829" max="13829" width="14.140625" style="106" customWidth="1"/>
    <col min="13830" max="13830" width="11.42578125" style="106" bestFit="1" customWidth="1"/>
    <col min="13831" max="13831" width="9.85546875" style="106" customWidth="1"/>
    <col min="13832" max="13832" width="13.85546875" style="106" customWidth="1"/>
    <col min="13833" max="13833" width="9.42578125" style="106" bestFit="1" customWidth="1"/>
    <col min="13834" max="13834" width="9.85546875" style="106" customWidth="1"/>
    <col min="13835" max="13835" width="12" style="106" customWidth="1"/>
    <col min="13836" max="13836" width="4.5703125" style="106" customWidth="1"/>
    <col min="13837" max="13837" width="9.85546875" style="106" customWidth="1"/>
    <col min="13838" max="13838" width="5.28515625" style="106" customWidth="1"/>
    <col min="13839" max="13839" width="9" style="106" customWidth="1"/>
    <col min="13840" max="13840" width="9.85546875" style="106" customWidth="1"/>
    <col min="13841" max="13843" width="8.85546875" style="106" customWidth="1"/>
    <col min="13844" max="13844" width="9.5703125" style="106" customWidth="1"/>
    <col min="13845" max="13847" width="3.85546875" style="106" customWidth="1"/>
    <col min="13848" max="14080" width="11.42578125" style="106"/>
    <col min="14081" max="14081" width="14.7109375" style="106" bestFit="1" customWidth="1"/>
    <col min="14082" max="14082" width="9.85546875" style="106" customWidth="1"/>
    <col min="14083" max="14083" width="8.85546875" style="106" customWidth="1"/>
    <col min="14084" max="14084" width="9.85546875" style="106" customWidth="1"/>
    <col min="14085" max="14085" width="14.140625" style="106" customWidth="1"/>
    <col min="14086" max="14086" width="11.42578125" style="106" bestFit="1" customWidth="1"/>
    <col min="14087" max="14087" width="9.85546875" style="106" customWidth="1"/>
    <col min="14088" max="14088" width="13.85546875" style="106" customWidth="1"/>
    <col min="14089" max="14089" width="9.42578125" style="106" bestFit="1" customWidth="1"/>
    <col min="14090" max="14090" width="9.85546875" style="106" customWidth="1"/>
    <col min="14091" max="14091" width="12" style="106" customWidth="1"/>
    <col min="14092" max="14092" width="4.5703125" style="106" customWidth="1"/>
    <col min="14093" max="14093" width="9.85546875" style="106" customWidth="1"/>
    <col min="14094" max="14094" width="5.28515625" style="106" customWidth="1"/>
    <col min="14095" max="14095" width="9" style="106" customWidth="1"/>
    <col min="14096" max="14096" width="9.85546875" style="106" customWidth="1"/>
    <col min="14097" max="14099" width="8.85546875" style="106" customWidth="1"/>
    <col min="14100" max="14100" width="9.5703125" style="106" customWidth="1"/>
    <col min="14101" max="14103" width="3.85546875" style="106" customWidth="1"/>
    <col min="14104" max="14336" width="11.42578125" style="106"/>
    <col min="14337" max="14337" width="14.7109375" style="106" bestFit="1" customWidth="1"/>
    <col min="14338" max="14338" width="9.85546875" style="106" customWidth="1"/>
    <col min="14339" max="14339" width="8.85546875" style="106" customWidth="1"/>
    <col min="14340" max="14340" width="9.85546875" style="106" customWidth="1"/>
    <col min="14341" max="14341" width="14.140625" style="106" customWidth="1"/>
    <col min="14342" max="14342" width="11.42578125" style="106" bestFit="1" customWidth="1"/>
    <col min="14343" max="14343" width="9.85546875" style="106" customWidth="1"/>
    <col min="14344" max="14344" width="13.85546875" style="106" customWidth="1"/>
    <col min="14345" max="14345" width="9.42578125" style="106" bestFit="1" customWidth="1"/>
    <col min="14346" max="14346" width="9.85546875" style="106" customWidth="1"/>
    <col min="14347" max="14347" width="12" style="106" customWidth="1"/>
    <col min="14348" max="14348" width="4.5703125" style="106" customWidth="1"/>
    <col min="14349" max="14349" width="9.85546875" style="106" customWidth="1"/>
    <col min="14350" max="14350" width="5.28515625" style="106" customWidth="1"/>
    <col min="14351" max="14351" width="9" style="106" customWidth="1"/>
    <col min="14352" max="14352" width="9.85546875" style="106" customWidth="1"/>
    <col min="14353" max="14355" width="8.85546875" style="106" customWidth="1"/>
    <col min="14356" max="14356" width="9.5703125" style="106" customWidth="1"/>
    <col min="14357" max="14359" width="3.85546875" style="106" customWidth="1"/>
    <col min="14360" max="14592" width="11.42578125" style="106"/>
    <col min="14593" max="14593" width="14.7109375" style="106" bestFit="1" customWidth="1"/>
    <col min="14594" max="14594" width="9.85546875" style="106" customWidth="1"/>
    <col min="14595" max="14595" width="8.85546875" style="106" customWidth="1"/>
    <col min="14596" max="14596" width="9.85546875" style="106" customWidth="1"/>
    <col min="14597" max="14597" width="14.140625" style="106" customWidth="1"/>
    <col min="14598" max="14598" width="11.42578125" style="106" bestFit="1" customWidth="1"/>
    <col min="14599" max="14599" width="9.85546875" style="106" customWidth="1"/>
    <col min="14600" max="14600" width="13.85546875" style="106" customWidth="1"/>
    <col min="14601" max="14601" width="9.42578125" style="106" bestFit="1" customWidth="1"/>
    <col min="14602" max="14602" width="9.85546875" style="106" customWidth="1"/>
    <col min="14603" max="14603" width="12" style="106" customWidth="1"/>
    <col min="14604" max="14604" width="4.5703125" style="106" customWidth="1"/>
    <col min="14605" max="14605" width="9.85546875" style="106" customWidth="1"/>
    <col min="14606" max="14606" width="5.28515625" style="106" customWidth="1"/>
    <col min="14607" max="14607" width="9" style="106" customWidth="1"/>
    <col min="14608" max="14608" width="9.85546875" style="106" customWidth="1"/>
    <col min="14609" max="14611" width="8.85546875" style="106" customWidth="1"/>
    <col min="14612" max="14612" width="9.5703125" style="106" customWidth="1"/>
    <col min="14613" max="14615" width="3.85546875" style="106" customWidth="1"/>
    <col min="14616" max="14848" width="11.42578125" style="106"/>
    <col min="14849" max="14849" width="14.7109375" style="106" bestFit="1" customWidth="1"/>
    <col min="14850" max="14850" width="9.85546875" style="106" customWidth="1"/>
    <col min="14851" max="14851" width="8.85546875" style="106" customWidth="1"/>
    <col min="14852" max="14852" width="9.85546875" style="106" customWidth="1"/>
    <col min="14853" max="14853" width="14.140625" style="106" customWidth="1"/>
    <col min="14854" max="14854" width="11.42578125" style="106" bestFit="1" customWidth="1"/>
    <col min="14855" max="14855" width="9.85546875" style="106" customWidth="1"/>
    <col min="14856" max="14856" width="13.85546875" style="106" customWidth="1"/>
    <col min="14857" max="14857" width="9.42578125" style="106" bestFit="1" customWidth="1"/>
    <col min="14858" max="14858" width="9.85546875" style="106" customWidth="1"/>
    <col min="14859" max="14859" width="12" style="106" customWidth="1"/>
    <col min="14860" max="14860" width="4.5703125" style="106" customWidth="1"/>
    <col min="14861" max="14861" width="9.85546875" style="106" customWidth="1"/>
    <col min="14862" max="14862" width="5.28515625" style="106" customWidth="1"/>
    <col min="14863" max="14863" width="9" style="106" customWidth="1"/>
    <col min="14864" max="14864" width="9.85546875" style="106" customWidth="1"/>
    <col min="14865" max="14867" width="8.85546875" style="106" customWidth="1"/>
    <col min="14868" max="14868" width="9.5703125" style="106" customWidth="1"/>
    <col min="14869" max="14871" width="3.85546875" style="106" customWidth="1"/>
    <col min="14872" max="15104" width="11.42578125" style="106"/>
    <col min="15105" max="15105" width="14.7109375" style="106" bestFit="1" customWidth="1"/>
    <col min="15106" max="15106" width="9.85546875" style="106" customWidth="1"/>
    <col min="15107" max="15107" width="8.85546875" style="106" customWidth="1"/>
    <col min="15108" max="15108" width="9.85546875" style="106" customWidth="1"/>
    <col min="15109" max="15109" width="14.140625" style="106" customWidth="1"/>
    <col min="15110" max="15110" width="11.42578125" style="106" bestFit="1" customWidth="1"/>
    <col min="15111" max="15111" width="9.85546875" style="106" customWidth="1"/>
    <col min="15112" max="15112" width="13.85546875" style="106" customWidth="1"/>
    <col min="15113" max="15113" width="9.42578125" style="106" bestFit="1" customWidth="1"/>
    <col min="15114" max="15114" width="9.85546875" style="106" customWidth="1"/>
    <col min="15115" max="15115" width="12" style="106" customWidth="1"/>
    <col min="15116" max="15116" width="4.5703125" style="106" customWidth="1"/>
    <col min="15117" max="15117" width="9.85546875" style="106" customWidth="1"/>
    <col min="15118" max="15118" width="5.28515625" style="106" customWidth="1"/>
    <col min="15119" max="15119" width="9" style="106" customWidth="1"/>
    <col min="15120" max="15120" width="9.85546875" style="106" customWidth="1"/>
    <col min="15121" max="15123" width="8.85546875" style="106" customWidth="1"/>
    <col min="15124" max="15124" width="9.5703125" style="106" customWidth="1"/>
    <col min="15125" max="15127" width="3.85546875" style="106" customWidth="1"/>
    <col min="15128" max="15360" width="11.42578125" style="106"/>
    <col min="15361" max="15361" width="14.7109375" style="106" bestFit="1" customWidth="1"/>
    <col min="15362" max="15362" width="9.85546875" style="106" customWidth="1"/>
    <col min="15363" max="15363" width="8.85546875" style="106" customWidth="1"/>
    <col min="15364" max="15364" width="9.85546875" style="106" customWidth="1"/>
    <col min="15365" max="15365" width="14.140625" style="106" customWidth="1"/>
    <col min="15366" max="15366" width="11.42578125" style="106" bestFit="1" customWidth="1"/>
    <col min="15367" max="15367" width="9.85546875" style="106" customWidth="1"/>
    <col min="15368" max="15368" width="13.85546875" style="106" customWidth="1"/>
    <col min="15369" max="15369" width="9.42578125" style="106" bestFit="1" customWidth="1"/>
    <col min="15370" max="15370" width="9.85546875" style="106" customWidth="1"/>
    <col min="15371" max="15371" width="12" style="106" customWidth="1"/>
    <col min="15372" max="15372" width="4.5703125" style="106" customWidth="1"/>
    <col min="15373" max="15373" width="9.85546875" style="106" customWidth="1"/>
    <col min="15374" max="15374" width="5.28515625" style="106" customWidth="1"/>
    <col min="15375" max="15375" width="9" style="106" customWidth="1"/>
    <col min="15376" max="15376" width="9.85546875" style="106" customWidth="1"/>
    <col min="15377" max="15379" width="8.85546875" style="106" customWidth="1"/>
    <col min="15380" max="15380" width="9.5703125" style="106" customWidth="1"/>
    <col min="15381" max="15383" width="3.85546875" style="106" customWidth="1"/>
    <col min="15384" max="15616" width="11.42578125" style="106"/>
    <col min="15617" max="15617" width="14.7109375" style="106" bestFit="1" customWidth="1"/>
    <col min="15618" max="15618" width="9.85546875" style="106" customWidth="1"/>
    <col min="15619" max="15619" width="8.85546875" style="106" customWidth="1"/>
    <col min="15620" max="15620" width="9.85546875" style="106" customWidth="1"/>
    <col min="15621" max="15621" width="14.140625" style="106" customWidth="1"/>
    <col min="15622" max="15622" width="11.42578125" style="106" bestFit="1" customWidth="1"/>
    <col min="15623" max="15623" width="9.85546875" style="106" customWidth="1"/>
    <col min="15624" max="15624" width="13.85546875" style="106" customWidth="1"/>
    <col min="15625" max="15625" width="9.42578125" style="106" bestFit="1" customWidth="1"/>
    <col min="15626" max="15626" width="9.85546875" style="106" customWidth="1"/>
    <col min="15627" max="15627" width="12" style="106" customWidth="1"/>
    <col min="15628" max="15628" width="4.5703125" style="106" customWidth="1"/>
    <col min="15629" max="15629" width="9.85546875" style="106" customWidth="1"/>
    <col min="15630" max="15630" width="5.28515625" style="106" customWidth="1"/>
    <col min="15631" max="15631" width="9" style="106" customWidth="1"/>
    <col min="15632" max="15632" width="9.85546875" style="106" customWidth="1"/>
    <col min="15633" max="15635" width="8.85546875" style="106" customWidth="1"/>
    <col min="15636" max="15636" width="9.5703125" style="106" customWidth="1"/>
    <col min="15637" max="15639" width="3.85546875" style="106" customWidth="1"/>
    <col min="15640" max="15872" width="11.42578125" style="106"/>
    <col min="15873" max="15873" width="14.7109375" style="106" bestFit="1" customWidth="1"/>
    <col min="15874" max="15874" width="9.85546875" style="106" customWidth="1"/>
    <col min="15875" max="15875" width="8.85546875" style="106" customWidth="1"/>
    <col min="15876" max="15876" width="9.85546875" style="106" customWidth="1"/>
    <col min="15877" max="15877" width="14.140625" style="106" customWidth="1"/>
    <col min="15878" max="15878" width="11.42578125" style="106" bestFit="1" customWidth="1"/>
    <col min="15879" max="15879" width="9.85546875" style="106" customWidth="1"/>
    <col min="15880" max="15880" width="13.85546875" style="106" customWidth="1"/>
    <col min="15881" max="15881" width="9.42578125" style="106" bestFit="1" customWidth="1"/>
    <col min="15882" max="15882" width="9.85546875" style="106" customWidth="1"/>
    <col min="15883" max="15883" width="12" style="106" customWidth="1"/>
    <col min="15884" max="15884" width="4.5703125" style="106" customWidth="1"/>
    <col min="15885" max="15885" width="9.85546875" style="106" customWidth="1"/>
    <col min="15886" max="15886" width="5.28515625" style="106" customWidth="1"/>
    <col min="15887" max="15887" width="9" style="106" customWidth="1"/>
    <col min="15888" max="15888" width="9.85546875" style="106" customWidth="1"/>
    <col min="15889" max="15891" width="8.85546875" style="106" customWidth="1"/>
    <col min="15892" max="15892" width="9.5703125" style="106" customWidth="1"/>
    <col min="15893" max="15895" width="3.85546875" style="106" customWidth="1"/>
    <col min="15896" max="16128" width="11.42578125" style="106"/>
    <col min="16129" max="16129" width="14.7109375" style="106" bestFit="1" customWidth="1"/>
    <col min="16130" max="16130" width="9.85546875" style="106" customWidth="1"/>
    <col min="16131" max="16131" width="8.85546875" style="106" customWidth="1"/>
    <col min="16132" max="16132" width="9.85546875" style="106" customWidth="1"/>
    <col min="16133" max="16133" width="14.140625" style="106" customWidth="1"/>
    <col min="16134" max="16134" width="11.42578125" style="106" bestFit="1" customWidth="1"/>
    <col min="16135" max="16135" width="9.85546875" style="106" customWidth="1"/>
    <col min="16136" max="16136" width="13.85546875" style="106" customWidth="1"/>
    <col min="16137" max="16137" width="9.42578125" style="106" bestFit="1" customWidth="1"/>
    <col min="16138" max="16138" width="9.85546875" style="106" customWidth="1"/>
    <col min="16139" max="16139" width="12" style="106" customWidth="1"/>
    <col min="16140" max="16140" width="4.5703125" style="106" customWidth="1"/>
    <col min="16141" max="16141" width="9.85546875" style="106" customWidth="1"/>
    <col min="16142" max="16142" width="5.28515625" style="106" customWidth="1"/>
    <col min="16143" max="16143" width="9" style="106" customWidth="1"/>
    <col min="16144" max="16144" width="9.85546875" style="106" customWidth="1"/>
    <col min="16145" max="16147" width="8.85546875" style="106" customWidth="1"/>
    <col min="16148" max="16148" width="9.5703125" style="106" customWidth="1"/>
    <col min="16149" max="16151" width="3.85546875" style="106" customWidth="1"/>
    <col min="16152" max="16384" width="11.42578125" style="106"/>
  </cols>
  <sheetData>
    <row r="1" spans="1:25" s="86" customFormat="1" ht="27" customHeight="1" x14ac:dyDescent="0.2">
      <c r="A1" s="302" t="s">
        <v>115</v>
      </c>
      <c r="B1" s="302"/>
      <c r="C1" s="302"/>
      <c r="D1" s="302"/>
      <c r="E1" s="302"/>
      <c r="F1" s="302"/>
      <c r="G1" s="302"/>
      <c r="H1" s="302"/>
      <c r="I1" s="302"/>
      <c r="J1" s="302"/>
      <c r="K1" s="302"/>
      <c r="L1" s="302"/>
      <c r="M1" s="302"/>
      <c r="N1" s="302"/>
      <c r="O1" s="146"/>
      <c r="P1" s="146"/>
      <c r="Q1" s="146"/>
      <c r="R1" s="85"/>
      <c r="S1" s="85"/>
      <c r="T1" s="85"/>
    </row>
    <row r="2" spans="1:25" s="88" customFormat="1" ht="9.75" customHeight="1" x14ac:dyDescent="0.2">
      <c r="A2" s="87"/>
      <c r="B2" s="87"/>
      <c r="C2" s="87"/>
      <c r="D2" s="87"/>
      <c r="E2" s="87"/>
      <c r="F2" s="87"/>
      <c r="G2" s="87"/>
      <c r="H2" s="87"/>
      <c r="I2" s="87"/>
      <c r="J2" s="87"/>
      <c r="K2" s="87"/>
      <c r="Q2" s="89"/>
      <c r="R2" s="89"/>
      <c r="S2" s="89"/>
      <c r="T2" s="89"/>
    </row>
    <row r="3" spans="1:25" s="88" customFormat="1" x14ac:dyDescent="0.2">
      <c r="A3" s="90" t="s">
        <v>116</v>
      </c>
      <c r="B3" s="87"/>
      <c r="C3" s="87"/>
      <c r="D3" s="87"/>
      <c r="E3" s="87"/>
      <c r="F3" s="87"/>
      <c r="G3" s="87"/>
      <c r="H3" s="87"/>
      <c r="I3" s="87"/>
      <c r="J3" s="87"/>
      <c r="K3" s="87"/>
      <c r="Q3" s="89"/>
      <c r="R3" s="89"/>
      <c r="S3" s="89"/>
      <c r="T3" s="89"/>
    </row>
    <row r="4" spans="1:25" s="88" customFormat="1" ht="13.5" customHeight="1" x14ac:dyDescent="0.2">
      <c r="A4" s="90"/>
      <c r="B4" s="301" t="s">
        <v>122</v>
      </c>
      <c r="C4" s="301"/>
      <c r="D4" s="301"/>
      <c r="E4" s="301"/>
      <c r="F4" s="162"/>
      <c r="G4" s="87"/>
      <c r="H4" s="87"/>
      <c r="I4" s="87"/>
      <c r="J4" s="87"/>
      <c r="K4" s="87"/>
      <c r="Q4" s="89"/>
      <c r="R4" s="89"/>
      <c r="S4" s="89"/>
      <c r="T4" s="89"/>
    </row>
    <row r="5" spans="1:25" s="88" customFormat="1" x14ac:dyDescent="0.2">
      <c r="A5" s="90"/>
      <c r="B5" s="303" t="s">
        <v>124</v>
      </c>
      <c r="C5" s="303"/>
      <c r="D5" s="303"/>
      <c r="E5" s="303"/>
      <c r="F5" s="145"/>
      <c r="G5" s="87"/>
      <c r="H5" s="87"/>
      <c r="I5" s="87"/>
      <c r="J5" s="87"/>
      <c r="K5" s="87"/>
      <c r="Q5" s="89"/>
      <c r="R5" s="89"/>
      <c r="S5" s="89"/>
      <c r="T5" s="89"/>
    </row>
    <row r="6" spans="1:25" s="88" customFormat="1" x14ac:dyDescent="0.2">
      <c r="A6" s="90"/>
      <c r="B6" s="304" t="s">
        <v>126</v>
      </c>
      <c r="C6" s="305"/>
      <c r="D6" s="305"/>
      <c r="E6" s="306"/>
      <c r="F6" s="144">
        <f>F4*F5</f>
        <v>0</v>
      </c>
      <c r="G6" s="87"/>
      <c r="H6" s="87"/>
      <c r="I6" s="87"/>
      <c r="J6" s="87"/>
      <c r="K6" s="87"/>
      <c r="L6" s="91"/>
      <c r="R6" s="89"/>
      <c r="S6" s="89"/>
      <c r="T6" s="89"/>
    </row>
    <row r="7" spans="1:25" s="88" customFormat="1" ht="5.25" customHeight="1" x14ac:dyDescent="0.2">
      <c r="A7" s="90"/>
      <c r="B7" s="163"/>
      <c r="C7" s="163"/>
      <c r="D7" s="163"/>
      <c r="E7" s="163"/>
      <c r="F7" s="87"/>
      <c r="G7" s="87"/>
      <c r="H7" s="87"/>
      <c r="I7" s="87"/>
      <c r="J7" s="87"/>
      <c r="K7" s="87"/>
      <c r="L7" s="91"/>
      <c r="R7" s="89"/>
      <c r="S7" s="89"/>
      <c r="T7" s="89"/>
    </row>
    <row r="8" spans="1:25" s="86" customFormat="1" ht="13.5" customHeight="1" x14ac:dyDescent="0.2">
      <c r="A8" s="307" t="s">
        <v>117</v>
      </c>
      <c r="B8" s="307"/>
      <c r="C8" s="307"/>
      <c r="D8" s="307"/>
      <c r="E8" s="233"/>
      <c r="G8" s="233"/>
      <c r="R8" s="85"/>
      <c r="S8" s="85"/>
      <c r="T8" s="85"/>
    </row>
    <row r="9" spans="1:25" s="97" customFormat="1" ht="25.5" x14ac:dyDescent="0.2">
      <c r="A9" s="92" t="s">
        <v>118</v>
      </c>
      <c r="B9" s="93" t="s">
        <v>165</v>
      </c>
      <c r="C9" s="93" t="s">
        <v>119</v>
      </c>
      <c r="D9" s="93" t="s">
        <v>1</v>
      </c>
      <c r="E9" s="94" t="s">
        <v>166</v>
      </c>
      <c r="F9" s="93" t="s">
        <v>119</v>
      </c>
      <c r="G9" s="95" t="s">
        <v>1</v>
      </c>
      <c r="H9" s="96" t="s">
        <v>120</v>
      </c>
      <c r="I9" s="208" t="s">
        <v>119</v>
      </c>
      <c r="J9" s="96" t="s">
        <v>1</v>
      </c>
      <c r="K9" s="94" t="s">
        <v>3</v>
      </c>
      <c r="Q9" s="147"/>
      <c r="R9" s="148"/>
      <c r="S9" s="98"/>
      <c r="T9" s="98"/>
      <c r="U9" s="99"/>
    </row>
    <row r="10" spans="1:25" ht="13.5" customHeight="1" x14ac:dyDescent="0.2">
      <c r="A10" s="235" t="s">
        <v>121</v>
      </c>
      <c r="B10" s="100">
        <v>0.28999999999999998</v>
      </c>
      <c r="C10" s="101"/>
      <c r="D10" s="102">
        <f>B10*C10</f>
        <v>0</v>
      </c>
      <c r="E10" s="103">
        <v>0.36</v>
      </c>
      <c r="F10" s="101"/>
      <c r="G10" s="104">
        <f>E10*F10</f>
        <v>0</v>
      </c>
      <c r="H10" s="100">
        <v>0.21</v>
      </c>
      <c r="I10" s="101"/>
      <c r="J10" s="102">
        <f>H10*I10</f>
        <v>0</v>
      </c>
      <c r="K10" s="105">
        <f>D10+G10+J10</f>
        <v>0</v>
      </c>
      <c r="M10" s="300"/>
      <c r="N10" s="209"/>
      <c r="O10" s="107"/>
      <c r="P10" s="107"/>
      <c r="Q10" s="209"/>
      <c r="R10" s="149"/>
      <c r="T10" s="108"/>
      <c r="V10" s="106"/>
      <c r="W10" s="106"/>
      <c r="X10" s="106"/>
      <c r="Y10" s="106"/>
    </row>
    <row r="11" spans="1:25" ht="13.5" customHeight="1" x14ac:dyDescent="0.2">
      <c r="A11" s="235" t="s">
        <v>123</v>
      </c>
      <c r="B11" s="100">
        <v>0.37</v>
      </c>
      <c r="C11" s="101"/>
      <c r="D11" s="102">
        <f t="shared" ref="D11:D12" si="0">B11*C11</f>
        <v>0</v>
      </c>
      <c r="E11" s="103">
        <v>0.46</v>
      </c>
      <c r="F11" s="101"/>
      <c r="G11" s="104">
        <f t="shared" ref="G11:G12" si="1">E11*F11</f>
        <v>0</v>
      </c>
      <c r="H11" s="100">
        <v>0.27</v>
      </c>
      <c r="I11" s="101"/>
      <c r="J11" s="102">
        <f t="shared" ref="J11:J12" si="2">H11*I11</f>
        <v>0</v>
      </c>
      <c r="K11" s="105">
        <f t="shared" ref="K11:K12" si="3">D11+G11+J11</f>
        <v>0</v>
      </c>
      <c r="M11" s="300"/>
      <c r="N11" s="209"/>
      <c r="O11" s="107"/>
      <c r="P11" s="107"/>
      <c r="Q11" s="210"/>
      <c r="R11" s="150"/>
      <c r="S11" s="86"/>
      <c r="T11" s="108"/>
      <c r="V11" s="106"/>
      <c r="W11" s="106"/>
      <c r="X11" s="106"/>
      <c r="Y11" s="106"/>
    </row>
    <row r="12" spans="1:25" ht="13.5" customHeight="1" x14ac:dyDescent="0.2">
      <c r="A12" s="235" t="s">
        <v>125</v>
      </c>
      <c r="B12" s="100">
        <v>0.41</v>
      </c>
      <c r="C12" s="101"/>
      <c r="D12" s="102">
        <f t="shared" si="0"/>
        <v>0</v>
      </c>
      <c r="E12" s="103">
        <v>0.5</v>
      </c>
      <c r="F12" s="101"/>
      <c r="G12" s="104">
        <f t="shared" si="1"/>
        <v>0</v>
      </c>
      <c r="H12" s="100">
        <v>0.28999999999999998</v>
      </c>
      <c r="I12" s="101"/>
      <c r="J12" s="102">
        <f t="shared" si="2"/>
        <v>0</v>
      </c>
      <c r="K12" s="105">
        <f t="shared" si="3"/>
        <v>0</v>
      </c>
      <c r="M12" s="107"/>
      <c r="N12" s="210"/>
      <c r="O12" s="87"/>
      <c r="P12" s="87"/>
      <c r="Q12" s="87"/>
      <c r="R12" s="150"/>
      <c r="S12" s="106"/>
      <c r="T12" s="86"/>
      <c r="V12" s="106"/>
      <c r="W12" s="106"/>
      <c r="X12" s="106"/>
      <c r="Y12" s="106"/>
    </row>
    <row r="13" spans="1:25" ht="13.5" customHeight="1" x14ac:dyDescent="0.2">
      <c r="H13" s="286" t="s">
        <v>127</v>
      </c>
      <c r="I13" s="286"/>
      <c r="J13" s="286"/>
      <c r="K13" s="109">
        <f>SUM(K10:K12)</f>
        <v>0</v>
      </c>
      <c r="M13" s="87"/>
      <c r="N13" s="87"/>
      <c r="O13" s="150"/>
      <c r="P13" s="150"/>
      <c r="Q13" s="150"/>
      <c r="R13" s="150"/>
      <c r="S13" s="106"/>
      <c r="T13" s="86"/>
      <c r="V13" s="106"/>
      <c r="W13" s="106"/>
      <c r="X13" s="106"/>
      <c r="Y13" s="106"/>
    </row>
    <row r="14" spans="1:25" ht="13.5" customHeight="1" x14ac:dyDescent="0.2">
      <c r="A14" s="110" t="s">
        <v>128</v>
      </c>
      <c r="H14" s="111"/>
      <c r="I14" s="111"/>
      <c r="J14" s="111"/>
      <c r="K14" s="112"/>
      <c r="M14" s="150"/>
      <c r="N14" s="150"/>
      <c r="O14" s="150"/>
      <c r="P14" s="150"/>
      <c r="Q14" s="86"/>
      <c r="R14" s="86"/>
      <c r="S14" s="106"/>
      <c r="T14" s="86"/>
      <c r="V14" s="106"/>
      <c r="W14" s="106"/>
      <c r="X14" s="106"/>
      <c r="Y14" s="106"/>
    </row>
    <row r="15" spans="1:25" ht="13.5" customHeight="1" x14ac:dyDescent="0.2">
      <c r="A15" s="287" t="s">
        <v>129</v>
      </c>
      <c r="B15" s="287"/>
      <c r="C15" s="287"/>
      <c r="M15" s="149"/>
      <c r="N15" s="149"/>
      <c r="O15" s="149"/>
      <c r="P15" s="149"/>
      <c r="Q15" s="86"/>
      <c r="R15" s="86"/>
      <c r="S15" s="86"/>
      <c r="T15" s="86"/>
      <c r="V15" s="106"/>
      <c r="W15" s="106"/>
      <c r="X15" s="106"/>
      <c r="Y15" s="106"/>
    </row>
    <row r="16" spans="1:25" ht="13.5" customHeight="1" x14ac:dyDescent="0.2">
      <c r="A16" s="288"/>
      <c r="B16" s="288"/>
      <c r="C16" s="288"/>
      <c r="D16" s="288"/>
      <c r="H16" s="113" t="s">
        <v>130</v>
      </c>
      <c r="I16" s="113" t="s">
        <v>131</v>
      </c>
      <c r="J16" s="114" t="s">
        <v>0</v>
      </c>
      <c r="K16" s="234"/>
      <c r="M16" s="149"/>
      <c r="N16" s="149"/>
      <c r="O16" s="149"/>
      <c r="P16" s="149"/>
      <c r="Q16" s="86"/>
      <c r="R16" s="86"/>
      <c r="S16" s="86"/>
      <c r="T16" s="86"/>
      <c r="V16" s="106"/>
      <c r="W16" s="106"/>
      <c r="X16" s="106"/>
      <c r="Y16" s="106"/>
    </row>
    <row r="17" spans="1:25" ht="13.5" customHeight="1" x14ac:dyDescent="0.2">
      <c r="A17" s="289" t="s">
        <v>2</v>
      </c>
      <c r="B17" s="290"/>
      <c r="C17" s="290"/>
      <c r="D17" s="290"/>
      <c r="E17" s="115"/>
      <c r="F17" s="115"/>
      <c r="G17" s="116"/>
      <c r="H17" s="117"/>
      <c r="I17" s="118"/>
      <c r="J17" s="119">
        <f>SUM(H17*I17)</f>
        <v>0</v>
      </c>
      <c r="K17" s="120"/>
      <c r="M17" s="149"/>
      <c r="N17" s="149"/>
      <c r="O17" s="149"/>
      <c r="P17" s="149"/>
      <c r="Q17" s="86"/>
      <c r="R17" s="86"/>
      <c r="S17" s="86"/>
      <c r="T17" s="86"/>
      <c r="V17" s="106"/>
      <c r="W17" s="106"/>
      <c r="X17" s="106"/>
      <c r="Y17" s="106"/>
    </row>
    <row r="18" spans="1:25" ht="13.5" customHeight="1" x14ac:dyDescent="0.2">
      <c r="A18" s="295" t="s">
        <v>132</v>
      </c>
      <c r="B18" s="296"/>
      <c r="C18" s="296"/>
      <c r="D18" s="296"/>
      <c r="H18" s="117"/>
      <c r="I18" s="118"/>
      <c r="J18" s="119">
        <f>SUM(H18*I18)</f>
        <v>0</v>
      </c>
      <c r="K18" s="120"/>
      <c r="M18" s="85"/>
      <c r="N18" s="85"/>
      <c r="O18" s="85"/>
      <c r="P18" s="85"/>
      <c r="Q18" s="86"/>
      <c r="R18" s="86"/>
      <c r="S18" s="86"/>
      <c r="T18" s="86"/>
      <c r="V18" s="106"/>
      <c r="W18" s="106"/>
      <c r="X18" s="106"/>
      <c r="Y18" s="106"/>
    </row>
    <row r="19" spans="1:25" s="122" customFormat="1" ht="13.5" customHeight="1" x14ac:dyDescent="0.2">
      <c r="A19" s="292"/>
      <c r="B19" s="293"/>
      <c r="C19" s="293"/>
      <c r="D19" s="293"/>
      <c r="E19" s="293"/>
      <c r="F19" s="293"/>
      <c r="G19" s="294"/>
      <c r="H19" s="100" t="s">
        <v>133</v>
      </c>
      <c r="I19" s="114" t="s">
        <v>131</v>
      </c>
      <c r="J19" s="100" t="s">
        <v>0</v>
      </c>
      <c r="K19" s="121"/>
      <c r="M19" s="123"/>
      <c r="N19" s="123"/>
      <c r="O19" s="123"/>
      <c r="P19" s="123"/>
      <c r="Q19" s="124"/>
      <c r="R19" s="124"/>
      <c r="S19" s="124"/>
      <c r="T19" s="124"/>
      <c r="U19" s="124"/>
    </row>
    <row r="20" spans="1:25" ht="13.5" customHeight="1" x14ac:dyDescent="0.2">
      <c r="A20" s="289" t="s">
        <v>134</v>
      </c>
      <c r="B20" s="290"/>
      <c r="C20" s="290"/>
      <c r="D20" s="290"/>
      <c r="E20" s="290"/>
      <c r="F20" s="290"/>
      <c r="G20" s="291"/>
      <c r="H20" s="100">
        <v>1.49</v>
      </c>
      <c r="I20" s="125"/>
      <c r="J20" s="119">
        <f>SUM(H20*I20)</f>
        <v>0</v>
      </c>
      <c r="K20" s="120"/>
      <c r="M20" s="85"/>
      <c r="N20" s="85"/>
      <c r="O20" s="85"/>
      <c r="P20" s="85"/>
      <c r="Q20" s="86"/>
      <c r="R20" s="86"/>
      <c r="S20" s="86"/>
      <c r="T20" s="86"/>
      <c r="V20" s="106"/>
      <c r="W20" s="106"/>
      <c r="X20" s="106"/>
      <c r="Y20" s="106"/>
    </row>
    <row r="21" spans="1:25" ht="13.5" customHeight="1" x14ac:dyDescent="0.2">
      <c r="A21" s="289" t="s">
        <v>135</v>
      </c>
      <c r="B21" s="290"/>
      <c r="C21" s="290"/>
      <c r="D21" s="290"/>
      <c r="E21" s="290"/>
      <c r="F21" s="290"/>
      <c r="G21" s="291"/>
      <c r="H21" s="100">
        <v>1.9</v>
      </c>
      <c r="I21" s="125"/>
      <c r="J21" s="119">
        <f>SUM(H21*I21)</f>
        <v>0</v>
      </c>
      <c r="K21" s="120"/>
      <c r="M21" s="85"/>
      <c r="N21" s="85"/>
      <c r="O21" s="85"/>
      <c r="P21" s="85"/>
      <c r="Q21" s="86"/>
      <c r="R21" s="86"/>
      <c r="S21" s="86"/>
      <c r="T21" s="86"/>
      <c r="V21" s="106"/>
      <c r="W21" s="106"/>
      <c r="X21" s="106"/>
      <c r="Y21" s="106"/>
    </row>
    <row r="22" spans="1:25" ht="13.5" customHeight="1" x14ac:dyDescent="0.2">
      <c r="A22" s="289" t="s">
        <v>136</v>
      </c>
      <c r="B22" s="290"/>
      <c r="C22" s="290"/>
      <c r="D22" s="290"/>
      <c r="E22" s="290"/>
      <c r="F22" s="290"/>
      <c r="G22" s="291"/>
      <c r="H22" s="117"/>
      <c r="I22" s="125"/>
      <c r="J22" s="119">
        <f>SUM(H22*I22)</f>
        <v>0</v>
      </c>
      <c r="K22" s="120"/>
      <c r="M22" s="124" t="str">
        <f>IF(E8="","",IF(E8&lt;=5,A10,IF(E8&gt;5,"")))</f>
        <v/>
      </c>
      <c r="N22" s="124" t="str">
        <f>IF(E8="","",IF(E8&lt;=5,"",IF(E8=6,A11,IF(E8=7,A11,IF(E8&gt;7,"")))))</f>
        <v/>
      </c>
      <c r="O22" s="124" t="str">
        <f>IF(E8="","",IF(E8&lt;8,"",A12))</f>
        <v/>
      </c>
      <c r="P22" s="86"/>
      <c r="Q22" s="86"/>
      <c r="R22" s="86"/>
      <c r="S22" s="86"/>
      <c r="T22" s="86"/>
      <c r="V22" s="106"/>
      <c r="W22" s="106"/>
      <c r="X22" s="106"/>
      <c r="Y22" s="106"/>
    </row>
    <row r="23" spans="1:25" ht="13.5" customHeight="1" x14ac:dyDescent="0.2">
      <c r="A23" s="289" t="s">
        <v>137</v>
      </c>
      <c r="B23" s="290"/>
      <c r="C23" s="290"/>
      <c r="D23" s="290"/>
      <c r="E23" s="290"/>
      <c r="F23" s="290"/>
      <c r="G23" s="291"/>
      <c r="H23" s="117"/>
      <c r="I23" s="125"/>
      <c r="J23" s="119">
        <f>SUM(H23*I23)</f>
        <v>0</v>
      </c>
      <c r="K23" s="120"/>
      <c r="Q23" s="86"/>
      <c r="R23" s="86"/>
      <c r="S23" s="86"/>
      <c r="T23" s="86"/>
    </row>
    <row r="24" spans="1:25" ht="13.5" customHeight="1" x14ac:dyDescent="0.2">
      <c r="A24" s="289" t="s">
        <v>138</v>
      </c>
      <c r="B24" s="290"/>
      <c r="C24" s="290"/>
      <c r="D24" s="290"/>
      <c r="E24" s="290"/>
      <c r="F24" s="290"/>
      <c r="G24" s="291"/>
      <c r="H24" s="117"/>
      <c r="I24" s="125"/>
      <c r="J24" s="119">
        <f>SUM(H24*I24)</f>
        <v>0</v>
      </c>
      <c r="K24" s="120"/>
      <c r="Q24" s="86"/>
      <c r="R24" s="86"/>
      <c r="S24" s="86"/>
      <c r="T24" s="86"/>
    </row>
    <row r="25" spans="1:25" ht="13.5" customHeight="1" x14ac:dyDescent="0.2">
      <c r="H25" s="286" t="s">
        <v>60</v>
      </c>
      <c r="I25" s="286"/>
      <c r="J25" s="298"/>
      <c r="K25" s="126">
        <f>SUM(J19:J24)+J17+J18</f>
        <v>0</v>
      </c>
    </row>
    <row r="26" spans="1:25" ht="13.5" customHeight="1" x14ac:dyDescent="0.2">
      <c r="A26" s="110" t="s">
        <v>139</v>
      </c>
      <c r="H26" s="111"/>
      <c r="I26" s="111"/>
      <c r="J26" s="111"/>
      <c r="K26" s="112"/>
    </row>
    <row r="27" spans="1:25" ht="13.5" customHeight="1" x14ac:dyDescent="0.2">
      <c r="A27" s="297" t="s">
        <v>140</v>
      </c>
      <c r="B27" s="297"/>
      <c r="C27" s="297"/>
      <c r="D27" s="299"/>
      <c r="E27" s="299"/>
      <c r="F27" s="240"/>
      <c r="Q27" s="86"/>
    </row>
    <row r="28" spans="1:25" ht="51.75" customHeight="1" x14ac:dyDescent="0.2">
      <c r="A28" s="236" t="s">
        <v>141</v>
      </c>
      <c r="B28" s="129"/>
      <c r="C28" s="238" t="s">
        <v>190</v>
      </c>
      <c r="D28" s="237" t="s">
        <v>131</v>
      </c>
      <c r="E28" s="237" t="s">
        <v>0</v>
      </c>
      <c r="F28" s="239" t="s">
        <v>191</v>
      </c>
      <c r="G28" s="237" t="s">
        <v>131</v>
      </c>
      <c r="H28" s="237" t="s">
        <v>0</v>
      </c>
      <c r="I28" s="238" t="s">
        <v>192</v>
      </c>
      <c r="J28" s="237" t="s">
        <v>131</v>
      </c>
      <c r="K28" s="237" t="s">
        <v>0</v>
      </c>
      <c r="Q28" s="86"/>
    </row>
    <row r="29" spans="1:25" ht="13.5" customHeight="1" x14ac:dyDescent="0.2">
      <c r="A29" s="236" t="s">
        <v>142</v>
      </c>
      <c r="B29" s="129"/>
      <c r="C29" s="100">
        <v>110</v>
      </c>
      <c r="D29" s="125"/>
      <c r="E29" s="119">
        <f>SUM(C29*D29)</f>
        <v>0</v>
      </c>
      <c r="F29" s="100">
        <v>90</v>
      </c>
      <c r="G29" s="125"/>
      <c r="H29" s="119">
        <f>SUM(F29*G29)</f>
        <v>0</v>
      </c>
      <c r="I29" s="100">
        <v>70</v>
      </c>
      <c r="J29" s="125"/>
      <c r="K29" s="119">
        <f>SUM(I29*J29)</f>
        <v>0</v>
      </c>
      <c r="Q29" s="86"/>
    </row>
    <row r="30" spans="1:25" ht="13.5" customHeight="1" x14ac:dyDescent="0.2">
      <c r="A30" s="236" t="s">
        <v>143</v>
      </c>
      <c r="B30" s="129"/>
      <c r="C30" s="100">
        <f>SUM(C29)-(C29*10%)</f>
        <v>99</v>
      </c>
      <c r="D30" s="125"/>
      <c r="E30" s="119">
        <f>SUM(C30*D30)</f>
        <v>0</v>
      </c>
      <c r="F30" s="100">
        <f>SUM(F29)-(F29*10%)</f>
        <v>81</v>
      </c>
      <c r="G30" s="125"/>
      <c r="H30" s="119">
        <f>SUM(F30*G30)</f>
        <v>0</v>
      </c>
      <c r="I30" s="100">
        <f>SUM(I29)-(I29*10%)</f>
        <v>63</v>
      </c>
      <c r="J30" s="125"/>
      <c r="K30" s="119">
        <f>SUM(I30*J30)</f>
        <v>0</v>
      </c>
      <c r="M30" s="127"/>
      <c r="N30" s="127"/>
      <c r="O30" s="127"/>
      <c r="P30" s="127"/>
      <c r="Q30" s="86"/>
      <c r="R30" s="86"/>
      <c r="S30" s="86"/>
      <c r="T30" s="86"/>
    </row>
    <row r="31" spans="1:25" ht="13.5" customHeight="1" x14ac:dyDescent="0.2">
      <c r="A31" s="236" t="s">
        <v>144</v>
      </c>
      <c r="B31" s="129"/>
      <c r="C31" s="100">
        <f>SUM(C29)-(C29*20%)</f>
        <v>88</v>
      </c>
      <c r="D31" s="125"/>
      <c r="E31" s="119">
        <f>SUM(C31*D31)</f>
        <v>0</v>
      </c>
      <c r="F31" s="100">
        <f>SUM(F29)-(F29*20%)</f>
        <v>72</v>
      </c>
      <c r="G31" s="125"/>
      <c r="H31" s="119">
        <f>SUM(F31*G31)</f>
        <v>0</v>
      </c>
      <c r="I31" s="100">
        <f>SUM(I29)-(I29*20%)</f>
        <v>56</v>
      </c>
      <c r="J31" s="125"/>
      <c r="K31" s="119">
        <f>SUM(I31*J31)</f>
        <v>0</v>
      </c>
      <c r="M31" s="127"/>
      <c r="N31" s="127"/>
      <c r="O31" s="127"/>
      <c r="P31" s="127"/>
      <c r="Q31" s="86"/>
      <c r="R31" s="86"/>
      <c r="S31" s="86"/>
      <c r="T31" s="86"/>
    </row>
    <row r="32" spans="1:25" ht="13.5" customHeight="1" x14ac:dyDescent="0.2">
      <c r="A32" s="236" t="s">
        <v>145</v>
      </c>
      <c r="B32" s="129"/>
      <c r="C32" s="100">
        <v>36</v>
      </c>
      <c r="D32" s="125"/>
      <c r="E32" s="119">
        <f>SUM(C32*D32)</f>
        <v>0</v>
      </c>
      <c r="F32" s="100">
        <v>36</v>
      </c>
      <c r="G32" s="125"/>
      <c r="H32" s="119">
        <f>SUM(F32*G32)</f>
        <v>0</v>
      </c>
      <c r="I32" s="100">
        <v>36</v>
      </c>
      <c r="J32" s="125"/>
      <c r="K32" s="119">
        <f>SUM(I32*J32)</f>
        <v>0</v>
      </c>
      <c r="Q32" s="86"/>
    </row>
    <row r="33" spans="1:20" ht="13.5" customHeight="1" x14ac:dyDescent="0.2">
      <c r="A33" s="128"/>
      <c r="B33" s="128"/>
      <c r="C33" s="128"/>
      <c r="D33" s="128"/>
      <c r="E33" s="130"/>
      <c r="F33" s="131"/>
      <c r="G33" s="132"/>
      <c r="H33" s="308" t="s">
        <v>146</v>
      </c>
      <c r="I33" s="309"/>
      <c r="J33" s="310"/>
      <c r="K33" s="109">
        <f>SUM(K29:K32,H29:H32,E29:E32)</f>
        <v>0</v>
      </c>
      <c r="Q33" s="86"/>
    </row>
    <row r="34" spans="1:20" ht="13.5" customHeight="1" x14ac:dyDescent="0.2">
      <c r="A34" s="134" t="s">
        <v>147</v>
      </c>
      <c r="B34" s="128"/>
      <c r="C34" s="128"/>
      <c r="D34" s="128"/>
      <c r="E34" s="130"/>
      <c r="F34" s="131"/>
      <c r="G34" s="132"/>
      <c r="H34" s="111"/>
      <c r="I34" s="111"/>
      <c r="J34" s="111"/>
      <c r="K34" s="120"/>
      <c r="Q34" s="86"/>
    </row>
    <row r="35" spans="1:20" ht="13.5" customHeight="1" x14ac:dyDescent="0.2">
      <c r="A35" s="297" t="s">
        <v>148</v>
      </c>
      <c r="B35" s="297"/>
      <c r="C35" s="297"/>
      <c r="N35" s="288"/>
      <c r="O35" s="288"/>
      <c r="P35" s="133"/>
    </row>
    <row r="36" spans="1:20" ht="13.5" customHeight="1" x14ac:dyDescent="0.2">
      <c r="A36" s="113" t="s">
        <v>149</v>
      </c>
      <c r="B36" s="135" t="s">
        <v>150</v>
      </c>
      <c r="C36" s="113" t="s">
        <v>131</v>
      </c>
      <c r="D36" s="136" t="s">
        <v>0</v>
      </c>
      <c r="E36" s="114" t="s">
        <v>151</v>
      </c>
      <c r="F36" s="113" t="s">
        <v>131</v>
      </c>
      <c r="G36" s="136" t="s">
        <v>0</v>
      </c>
      <c r="H36" s="114" t="s">
        <v>4</v>
      </c>
      <c r="I36" s="114" t="s">
        <v>131</v>
      </c>
      <c r="J36" s="114" t="s">
        <v>0</v>
      </c>
      <c r="K36" s="112"/>
      <c r="N36" s="234"/>
      <c r="O36" s="234"/>
      <c r="P36" s="133"/>
    </row>
    <row r="37" spans="1:20" ht="13.5" customHeight="1" x14ac:dyDescent="0.2">
      <c r="A37" s="114" t="s">
        <v>153</v>
      </c>
      <c r="B37" s="100">
        <v>15.25</v>
      </c>
      <c r="C37" s="118"/>
      <c r="D37" s="137">
        <f>SUM(B37*C37)</f>
        <v>0</v>
      </c>
      <c r="E37" s="100">
        <v>7.63</v>
      </c>
      <c r="F37" s="118"/>
      <c r="G37" s="137">
        <f>SUM(E37*F37)</f>
        <v>0</v>
      </c>
      <c r="H37" s="117"/>
      <c r="I37" s="118"/>
      <c r="J37" s="119">
        <f>SUM(H37*I37)</f>
        <v>0</v>
      </c>
      <c r="M37" s="234"/>
      <c r="N37" s="288"/>
      <c r="O37" s="288"/>
      <c r="P37" s="133"/>
    </row>
    <row r="38" spans="1:20" ht="13.5" customHeight="1" x14ac:dyDescent="0.2">
      <c r="A38" s="114" t="s">
        <v>154</v>
      </c>
      <c r="B38" s="100">
        <v>15.25</v>
      </c>
      <c r="C38" s="118"/>
      <c r="D38" s="137">
        <f>SUM(B38*C38)</f>
        <v>0</v>
      </c>
      <c r="E38" s="100"/>
      <c r="F38" s="138"/>
      <c r="G38" s="137">
        <f>SUM(E38*F38)</f>
        <v>0</v>
      </c>
      <c r="H38" s="100"/>
      <c r="I38" s="138"/>
      <c r="J38" s="119">
        <f>SUM(H38*I38)</f>
        <v>0</v>
      </c>
      <c r="K38" s="234"/>
      <c r="M38" s="150"/>
      <c r="N38" s="141"/>
      <c r="O38" s="141"/>
      <c r="P38" s="141"/>
    </row>
    <row r="39" spans="1:20" ht="13.5" customHeight="1" x14ac:dyDescent="0.2">
      <c r="H39" s="286" t="s">
        <v>155</v>
      </c>
      <c r="I39" s="286"/>
      <c r="J39" s="286"/>
      <c r="K39" s="109">
        <f>SUM(D37:D38,G37:G38,J37:J38)</f>
        <v>0</v>
      </c>
      <c r="M39" s="141"/>
      <c r="N39" s="141"/>
      <c r="O39" s="141"/>
      <c r="P39" s="141"/>
    </row>
    <row r="40" spans="1:20" ht="13.5" customHeight="1" x14ac:dyDescent="0.2">
      <c r="H40" s="242"/>
      <c r="I40" s="242"/>
      <c r="J40" s="242"/>
      <c r="K40" s="241"/>
      <c r="M40" s="151" t="s">
        <v>152</v>
      </c>
      <c r="N40" s="141"/>
      <c r="O40" s="141"/>
      <c r="P40" s="141"/>
    </row>
    <row r="41" spans="1:20" ht="13.5" customHeight="1" x14ac:dyDescent="0.2">
      <c r="K41" s="120"/>
      <c r="M41" s="143">
        <f>SUM(K13+K25+K33+K39)</f>
        <v>0</v>
      </c>
      <c r="N41" s="127"/>
      <c r="O41" s="127"/>
      <c r="P41" s="127"/>
    </row>
    <row r="42" spans="1:20" ht="13.5" customHeight="1" x14ac:dyDescent="0.2">
      <c r="N42" s="127"/>
      <c r="O42" s="127"/>
      <c r="P42" s="127"/>
    </row>
    <row r="43" spans="1:20" s="86" customFormat="1" ht="27" customHeight="1" x14ac:dyDescent="0.2">
      <c r="A43" s="302" t="s">
        <v>156</v>
      </c>
      <c r="B43" s="302"/>
      <c r="C43" s="302"/>
      <c r="D43" s="302"/>
      <c r="E43" s="302"/>
      <c r="F43" s="302"/>
      <c r="G43" s="302"/>
      <c r="H43" s="302"/>
      <c r="I43" s="302"/>
      <c r="J43" s="302"/>
      <c r="K43" s="302"/>
      <c r="L43" s="302"/>
      <c r="M43" s="302"/>
      <c r="N43" s="302"/>
      <c r="O43" s="146"/>
      <c r="P43" s="146"/>
      <c r="Q43" s="146"/>
      <c r="R43" s="85"/>
      <c r="S43" s="85"/>
      <c r="T43" s="85"/>
    </row>
    <row r="44" spans="1:20" s="88" customFormat="1" ht="9.75" customHeight="1" x14ac:dyDescent="0.2">
      <c r="A44" s="87"/>
      <c r="B44" s="87"/>
      <c r="C44" s="87"/>
      <c r="D44" s="87"/>
      <c r="E44" s="87"/>
      <c r="F44" s="87"/>
      <c r="G44" s="87"/>
      <c r="H44" s="87"/>
      <c r="I44" s="87"/>
      <c r="J44" s="87"/>
      <c r="K44" s="87"/>
      <c r="Q44" s="89"/>
      <c r="R44" s="89"/>
      <c r="S44" s="89"/>
      <c r="T44" s="89"/>
    </row>
    <row r="45" spans="1:20" s="88" customFormat="1" x14ac:dyDescent="0.2">
      <c r="A45" s="90" t="s">
        <v>116</v>
      </c>
      <c r="B45" s="87"/>
      <c r="C45" s="87"/>
      <c r="D45" s="87"/>
      <c r="E45" s="87"/>
      <c r="F45" s="87"/>
      <c r="G45" s="87"/>
      <c r="H45" s="87"/>
      <c r="I45" s="87"/>
      <c r="J45" s="87"/>
      <c r="K45" s="87"/>
      <c r="Q45" s="89"/>
      <c r="R45" s="89"/>
      <c r="S45" s="89"/>
      <c r="T45" s="89"/>
    </row>
    <row r="46" spans="1:20" s="88" customFormat="1" ht="13.5" customHeight="1" x14ac:dyDescent="0.2">
      <c r="A46" s="90"/>
      <c r="B46" s="301" t="s">
        <v>122</v>
      </c>
      <c r="C46" s="301"/>
      <c r="D46" s="301"/>
      <c r="E46" s="301"/>
      <c r="F46" s="162"/>
      <c r="G46" s="87"/>
      <c r="H46" s="87"/>
      <c r="I46" s="87"/>
      <c r="J46" s="87"/>
      <c r="K46" s="87"/>
      <c r="Q46" s="89"/>
      <c r="R46" s="89"/>
      <c r="S46" s="89"/>
      <c r="T46" s="89"/>
    </row>
    <row r="47" spans="1:20" s="88" customFormat="1" x14ac:dyDescent="0.2">
      <c r="A47" s="90"/>
      <c r="B47" s="303" t="s">
        <v>124</v>
      </c>
      <c r="C47" s="303"/>
      <c r="D47" s="303"/>
      <c r="E47" s="303"/>
      <c r="F47" s="145"/>
      <c r="G47" s="87"/>
      <c r="H47" s="87"/>
      <c r="I47" s="87"/>
      <c r="J47" s="87"/>
      <c r="K47" s="87"/>
      <c r="Q47" s="89"/>
      <c r="R47" s="89"/>
      <c r="S47" s="89"/>
      <c r="T47" s="89"/>
    </row>
    <row r="48" spans="1:20" s="88" customFormat="1" x14ac:dyDescent="0.2">
      <c r="A48" s="90"/>
      <c r="B48" s="304" t="s">
        <v>126</v>
      </c>
      <c r="C48" s="305"/>
      <c r="D48" s="305"/>
      <c r="E48" s="306"/>
      <c r="F48" s="144">
        <f>F46*F47</f>
        <v>0</v>
      </c>
      <c r="G48" s="87"/>
      <c r="H48" s="87"/>
      <c r="I48" s="87"/>
      <c r="J48" s="87"/>
      <c r="K48" s="87"/>
      <c r="L48" s="91"/>
      <c r="R48" s="89"/>
      <c r="S48" s="89"/>
      <c r="T48" s="89"/>
    </row>
    <row r="49" spans="1:25" s="88" customFormat="1" ht="5.25" customHeight="1" x14ac:dyDescent="0.2">
      <c r="A49" s="90"/>
      <c r="B49" s="163"/>
      <c r="C49" s="163"/>
      <c r="D49" s="163"/>
      <c r="E49" s="163"/>
      <c r="F49" s="87"/>
      <c r="G49" s="87"/>
      <c r="H49" s="87"/>
      <c r="I49" s="87"/>
      <c r="J49" s="87"/>
      <c r="K49" s="87"/>
      <c r="L49" s="91"/>
      <c r="R49" s="89"/>
      <c r="S49" s="89"/>
      <c r="T49" s="89"/>
    </row>
    <row r="50" spans="1:25" s="86" customFormat="1" ht="13.5" customHeight="1" x14ac:dyDescent="0.2">
      <c r="A50" s="307" t="s">
        <v>117</v>
      </c>
      <c r="B50" s="307"/>
      <c r="C50" s="307"/>
      <c r="D50" s="307"/>
      <c r="E50" s="233"/>
      <c r="G50" s="233"/>
      <c r="R50" s="85"/>
      <c r="S50" s="85"/>
      <c r="T50" s="85"/>
    </row>
    <row r="51" spans="1:25" s="97" customFormat="1" ht="25.5" x14ac:dyDescent="0.2">
      <c r="A51" s="92" t="s">
        <v>118</v>
      </c>
      <c r="B51" s="93" t="s">
        <v>165</v>
      </c>
      <c r="C51" s="93" t="s">
        <v>119</v>
      </c>
      <c r="D51" s="93" t="s">
        <v>1</v>
      </c>
      <c r="E51" s="94" t="s">
        <v>166</v>
      </c>
      <c r="F51" s="93" t="s">
        <v>119</v>
      </c>
      <c r="G51" s="95" t="s">
        <v>1</v>
      </c>
      <c r="H51" s="96" t="s">
        <v>120</v>
      </c>
      <c r="I51" s="208" t="s">
        <v>119</v>
      </c>
      <c r="J51" s="96" t="s">
        <v>1</v>
      </c>
      <c r="K51" s="94" t="s">
        <v>3</v>
      </c>
      <c r="Q51" s="147"/>
      <c r="R51" s="148"/>
      <c r="S51" s="98"/>
      <c r="T51" s="98"/>
      <c r="U51" s="99"/>
    </row>
    <row r="52" spans="1:25" ht="13.5" customHeight="1" x14ac:dyDescent="0.2">
      <c r="A52" s="235" t="s">
        <v>121</v>
      </c>
      <c r="B52" s="100">
        <v>0.28999999999999998</v>
      </c>
      <c r="C52" s="101"/>
      <c r="D52" s="102">
        <f>B52*C52</f>
        <v>0</v>
      </c>
      <c r="E52" s="103">
        <v>0.36</v>
      </c>
      <c r="F52" s="101"/>
      <c r="G52" s="104">
        <f>E52*F52</f>
        <v>0</v>
      </c>
      <c r="H52" s="100">
        <v>0.21</v>
      </c>
      <c r="I52" s="101"/>
      <c r="J52" s="102">
        <f>H52*I52</f>
        <v>0</v>
      </c>
      <c r="K52" s="105">
        <f>D52+G52+J52</f>
        <v>0</v>
      </c>
      <c r="M52" s="300"/>
      <c r="N52" s="209"/>
      <c r="O52" s="107"/>
      <c r="P52" s="107"/>
      <c r="Q52" s="209"/>
      <c r="R52" s="149"/>
      <c r="T52" s="108"/>
      <c r="V52" s="106"/>
      <c r="W52" s="106"/>
      <c r="X52" s="106"/>
      <c r="Y52" s="106"/>
    </row>
    <row r="53" spans="1:25" ht="13.5" customHeight="1" x14ac:dyDescent="0.2">
      <c r="A53" s="235" t="s">
        <v>123</v>
      </c>
      <c r="B53" s="100">
        <v>0.37</v>
      </c>
      <c r="C53" s="101"/>
      <c r="D53" s="102">
        <f t="shared" ref="D53:D54" si="4">B53*C53</f>
        <v>0</v>
      </c>
      <c r="E53" s="103">
        <v>0.46</v>
      </c>
      <c r="F53" s="101"/>
      <c r="G53" s="104">
        <f t="shared" ref="G53:G54" si="5">E53*F53</f>
        <v>0</v>
      </c>
      <c r="H53" s="100">
        <v>0.27</v>
      </c>
      <c r="I53" s="101"/>
      <c r="J53" s="102">
        <f t="shared" ref="J53:J54" si="6">H53*I53</f>
        <v>0</v>
      </c>
      <c r="K53" s="105">
        <f t="shared" ref="K53:K54" si="7">D53+G53+J53</f>
        <v>0</v>
      </c>
      <c r="M53" s="300"/>
      <c r="N53" s="209"/>
      <c r="O53" s="107"/>
      <c r="P53" s="107"/>
      <c r="Q53" s="210"/>
      <c r="R53" s="150"/>
      <c r="S53" s="86"/>
      <c r="T53" s="108"/>
      <c r="V53" s="106"/>
      <c r="W53" s="106"/>
      <c r="X53" s="106"/>
      <c r="Y53" s="106"/>
    </row>
    <row r="54" spans="1:25" ht="13.5" customHeight="1" x14ac:dyDescent="0.2">
      <c r="A54" s="235" t="s">
        <v>125</v>
      </c>
      <c r="B54" s="100">
        <v>0.41</v>
      </c>
      <c r="C54" s="101"/>
      <c r="D54" s="102">
        <f t="shared" si="4"/>
        <v>0</v>
      </c>
      <c r="E54" s="103">
        <v>0.5</v>
      </c>
      <c r="F54" s="101"/>
      <c r="G54" s="104">
        <f t="shared" si="5"/>
        <v>0</v>
      </c>
      <c r="H54" s="100">
        <v>0.28999999999999998</v>
      </c>
      <c r="I54" s="101"/>
      <c r="J54" s="102">
        <f t="shared" si="6"/>
        <v>0</v>
      </c>
      <c r="K54" s="105">
        <f t="shared" si="7"/>
        <v>0</v>
      </c>
      <c r="M54" s="107"/>
      <c r="N54" s="210"/>
      <c r="O54" s="87"/>
      <c r="P54" s="87"/>
      <c r="Q54" s="87"/>
      <c r="R54" s="150"/>
      <c r="S54" s="106"/>
      <c r="T54" s="86"/>
      <c r="V54" s="106"/>
      <c r="W54" s="106"/>
      <c r="X54" s="106"/>
      <c r="Y54" s="106"/>
    </row>
    <row r="55" spans="1:25" ht="13.5" customHeight="1" x14ac:dyDescent="0.2">
      <c r="H55" s="286" t="s">
        <v>127</v>
      </c>
      <c r="I55" s="286"/>
      <c r="J55" s="286"/>
      <c r="K55" s="109">
        <f>SUM(K52:K54)</f>
        <v>0</v>
      </c>
      <c r="M55" s="87"/>
      <c r="N55" s="87"/>
      <c r="O55" s="150"/>
      <c r="P55" s="150"/>
      <c r="Q55" s="150"/>
      <c r="R55" s="150"/>
      <c r="S55" s="106"/>
      <c r="T55" s="86"/>
      <c r="V55" s="106"/>
      <c r="W55" s="106"/>
      <c r="X55" s="106"/>
      <c r="Y55" s="106"/>
    </row>
    <row r="56" spans="1:25" ht="13.5" customHeight="1" x14ac:dyDescent="0.2">
      <c r="A56" s="110" t="s">
        <v>128</v>
      </c>
      <c r="H56" s="111"/>
      <c r="I56" s="111"/>
      <c r="J56" s="111"/>
      <c r="K56" s="112"/>
      <c r="M56" s="150"/>
      <c r="N56" s="150"/>
      <c r="O56" s="150"/>
      <c r="P56" s="150"/>
      <c r="Q56" s="86"/>
      <c r="R56" s="86"/>
      <c r="S56" s="106"/>
      <c r="T56" s="86"/>
      <c r="V56" s="106"/>
      <c r="W56" s="106"/>
      <c r="X56" s="106"/>
      <c r="Y56" s="106"/>
    </row>
    <row r="57" spans="1:25" ht="13.5" customHeight="1" x14ac:dyDescent="0.2">
      <c r="A57" s="287" t="s">
        <v>129</v>
      </c>
      <c r="B57" s="287"/>
      <c r="C57" s="287"/>
      <c r="M57" s="149"/>
      <c r="N57" s="149"/>
      <c r="O57" s="149"/>
      <c r="P57" s="149"/>
      <c r="Q57" s="86"/>
      <c r="R57" s="86"/>
      <c r="S57" s="86"/>
      <c r="T57" s="86"/>
      <c r="V57" s="106"/>
      <c r="W57" s="106"/>
      <c r="X57" s="106"/>
      <c r="Y57" s="106"/>
    </row>
    <row r="58" spans="1:25" ht="13.5" customHeight="1" x14ac:dyDescent="0.2">
      <c r="A58" s="288"/>
      <c r="B58" s="288"/>
      <c r="C58" s="288"/>
      <c r="D58" s="288"/>
      <c r="H58" s="113" t="s">
        <v>130</v>
      </c>
      <c r="I58" s="113" t="s">
        <v>131</v>
      </c>
      <c r="J58" s="114" t="s">
        <v>0</v>
      </c>
      <c r="K58" s="234"/>
      <c r="M58" s="149"/>
      <c r="N58" s="149"/>
      <c r="O58" s="149"/>
      <c r="P58" s="149"/>
      <c r="Q58" s="86"/>
      <c r="R58" s="86"/>
      <c r="S58" s="86"/>
      <c r="T58" s="86"/>
      <c r="V58" s="106"/>
      <c r="W58" s="106"/>
      <c r="X58" s="106"/>
      <c r="Y58" s="106"/>
    </row>
    <row r="59" spans="1:25" ht="13.5" customHeight="1" x14ac:dyDescent="0.2">
      <c r="A59" s="289" t="s">
        <v>2</v>
      </c>
      <c r="B59" s="290"/>
      <c r="C59" s="290"/>
      <c r="D59" s="290"/>
      <c r="E59" s="115"/>
      <c r="F59" s="115"/>
      <c r="G59" s="116"/>
      <c r="H59" s="117"/>
      <c r="I59" s="118"/>
      <c r="J59" s="119">
        <f>SUM(H59*I59)</f>
        <v>0</v>
      </c>
      <c r="K59" s="120"/>
      <c r="M59" s="149"/>
      <c r="N59" s="149"/>
      <c r="O59" s="149"/>
      <c r="P59" s="149"/>
      <c r="Q59" s="86"/>
      <c r="R59" s="86"/>
      <c r="S59" s="86"/>
      <c r="T59" s="86"/>
      <c r="V59" s="106"/>
      <c r="W59" s="106"/>
      <c r="X59" s="106"/>
      <c r="Y59" s="106"/>
    </row>
    <row r="60" spans="1:25" ht="13.5" customHeight="1" x14ac:dyDescent="0.2">
      <c r="A60" s="295" t="s">
        <v>132</v>
      </c>
      <c r="B60" s="296"/>
      <c r="C60" s="296"/>
      <c r="D60" s="296"/>
      <c r="H60" s="117"/>
      <c r="I60" s="118"/>
      <c r="J60" s="119">
        <f>SUM(H60*I60)</f>
        <v>0</v>
      </c>
      <c r="K60" s="120"/>
      <c r="M60" s="85"/>
      <c r="N60" s="85"/>
      <c r="O60" s="85"/>
      <c r="P60" s="85"/>
      <c r="Q60" s="86"/>
      <c r="R60" s="86"/>
      <c r="S60" s="86"/>
      <c r="T60" s="86"/>
      <c r="V60" s="106"/>
      <c r="W60" s="106"/>
      <c r="X60" s="106"/>
      <c r="Y60" s="106"/>
    </row>
    <row r="61" spans="1:25" s="122" customFormat="1" ht="13.5" customHeight="1" x14ac:dyDescent="0.2">
      <c r="A61" s="292"/>
      <c r="B61" s="293"/>
      <c r="C61" s="293"/>
      <c r="D61" s="293"/>
      <c r="E61" s="293"/>
      <c r="F61" s="293"/>
      <c r="G61" s="294"/>
      <c r="H61" s="100" t="s">
        <v>133</v>
      </c>
      <c r="I61" s="114" t="s">
        <v>131</v>
      </c>
      <c r="J61" s="100" t="s">
        <v>0</v>
      </c>
      <c r="K61" s="121"/>
      <c r="M61" s="123"/>
      <c r="N61" s="123"/>
      <c r="O61" s="123"/>
      <c r="P61" s="123"/>
      <c r="Q61" s="124"/>
      <c r="R61" s="124"/>
      <c r="S61" s="124"/>
      <c r="T61" s="124"/>
      <c r="U61" s="124"/>
    </row>
    <row r="62" spans="1:25" ht="13.5" customHeight="1" x14ac:dyDescent="0.2">
      <c r="A62" s="289" t="s">
        <v>134</v>
      </c>
      <c r="B62" s="290"/>
      <c r="C62" s="290"/>
      <c r="D62" s="290"/>
      <c r="E62" s="290"/>
      <c r="F62" s="290"/>
      <c r="G62" s="291"/>
      <c r="H62" s="100">
        <v>1.49</v>
      </c>
      <c r="I62" s="125"/>
      <c r="J62" s="119">
        <f>SUM(H62*I62)</f>
        <v>0</v>
      </c>
      <c r="K62" s="120"/>
      <c r="M62" s="85"/>
      <c r="N62" s="85"/>
      <c r="O62" s="85"/>
      <c r="P62" s="85"/>
      <c r="Q62" s="86"/>
      <c r="R62" s="86"/>
      <c r="S62" s="86"/>
      <c r="T62" s="86"/>
      <c r="V62" s="106"/>
      <c r="W62" s="106"/>
      <c r="X62" s="106"/>
      <c r="Y62" s="106"/>
    </row>
    <row r="63" spans="1:25" ht="13.5" customHeight="1" x14ac:dyDescent="0.2">
      <c r="A63" s="289" t="s">
        <v>135</v>
      </c>
      <c r="B63" s="290"/>
      <c r="C63" s="290"/>
      <c r="D63" s="290"/>
      <c r="E63" s="290"/>
      <c r="F63" s="290"/>
      <c r="G63" s="291"/>
      <c r="H63" s="100">
        <v>1.9</v>
      </c>
      <c r="I63" s="125"/>
      <c r="J63" s="119">
        <f>SUM(H63*I63)</f>
        <v>0</v>
      </c>
      <c r="K63" s="120"/>
      <c r="M63" s="85"/>
      <c r="N63" s="85"/>
      <c r="O63" s="85"/>
      <c r="P63" s="85"/>
      <c r="Q63" s="86"/>
      <c r="R63" s="86"/>
      <c r="S63" s="86"/>
      <c r="T63" s="86"/>
      <c r="V63" s="106"/>
      <c r="W63" s="106"/>
      <c r="X63" s="106"/>
      <c r="Y63" s="106"/>
    </row>
    <row r="64" spans="1:25" ht="13.5" customHeight="1" x14ac:dyDescent="0.2">
      <c r="A64" s="289" t="s">
        <v>136</v>
      </c>
      <c r="B64" s="290"/>
      <c r="C64" s="290"/>
      <c r="D64" s="290"/>
      <c r="E64" s="290"/>
      <c r="F64" s="290"/>
      <c r="G64" s="291"/>
      <c r="H64" s="117"/>
      <c r="I64" s="125"/>
      <c r="J64" s="119">
        <f>SUM(H64*I64)</f>
        <v>0</v>
      </c>
      <c r="K64" s="120"/>
      <c r="M64" s="124" t="str">
        <f>IF(E50="","",IF(E50&lt;=5,A52,IF(E50&gt;5,"")))</f>
        <v/>
      </c>
      <c r="N64" s="124" t="str">
        <f>IF(E50="","",IF(E50&lt;=5,"",IF(E50=6,A53,IF(E50=7,A53,IF(E50&gt;7,"")))))</f>
        <v/>
      </c>
      <c r="O64" s="124" t="str">
        <f>IF(E50="","",IF(E50&lt;8,"",A54))</f>
        <v/>
      </c>
      <c r="P64" s="86"/>
      <c r="Q64" s="86"/>
      <c r="R64" s="86"/>
      <c r="S64" s="86"/>
      <c r="T64" s="86"/>
      <c r="V64" s="106"/>
      <c r="W64" s="106"/>
      <c r="X64" s="106"/>
      <c r="Y64" s="106"/>
    </row>
    <row r="65" spans="1:20" ht="13.5" customHeight="1" x14ac:dyDescent="0.2">
      <c r="A65" s="289" t="s">
        <v>137</v>
      </c>
      <c r="B65" s="290"/>
      <c r="C65" s="290"/>
      <c r="D65" s="290"/>
      <c r="E65" s="290"/>
      <c r="F65" s="290"/>
      <c r="G65" s="291"/>
      <c r="H65" s="117"/>
      <c r="I65" s="125"/>
      <c r="J65" s="119">
        <f>SUM(H65*I65)</f>
        <v>0</v>
      </c>
      <c r="K65" s="120"/>
      <c r="Q65" s="86"/>
      <c r="R65" s="86"/>
      <c r="S65" s="86"/>
      <c r="T65" s="86"/>
    </row>
    <row r="66" spans="1:20" ht="13.5" customHeight="1" x14ac:dyDescent="0.2">
      <c r="A66" s="289" t="s">
        <v>138</v>
      </c>
      <c r="B66" s="290"/>
      <c r="C66" s="290"/>
      <c r="D66" s="290"/>
      <c r="E66" s="290"/>
      <c r="F66" s="290"/>
      <c r="G66" s="291"/>
      <c r="H66" s="117"/>
      <c r="I66" s="125"/>
      <c r="J66" s="119">
        <f>SUM(H66*I66)</f>
        <v>0</v>
      </c>
      <c r="K66" s="120"/>
      <c r="Q66" s="86"/>
      <c r="R66" s="86"/>
      <c r="S66" s="86"/>
      <c r="T66" s="86"/>
    </row>
    <row r="67" spans="1:20" ht="13.5" customHeight="1" x14ac:dyDescent="0.2">
      <c r="H67" s="286" t="s">
        <v>60</v>
      </c>
      <c r="I67" s="286"/>
      <c r="J67" s="298"/>
      <c r="K67" s="126">
        <f>SUM(J61:J66)+J59+J60</f>
        <v>0</v>
      </c>
    </row>
    <row r="68" spans="1:20" ht="13.5" customHeight="1" x14ac:dyDescent="0.2">
      <c r="A68" s="110" t="s">
        <v>139</v>
      </c>
      <c r="H68" s="111"/>
      <c r="I68" s="111"/>
      <c r="J68" s="111"/>
      <c r="K68" s="112"/>
    </row>
    <row r="69" spans="1:20" ht="13.5" customHeight="1" x14ac:dyDescent="0.2">
      <c r="A69" s="297" t="s">
        <v>140</v>
      </c>
      <c r="B69" s="297"/>
      <c r="C69" s="297"/>
      <c r="D69" s="299"/>
      <c r="E69" s="299"/>
      <c r="F69" s="240"/>
      <c r="Q69" s="86"/>
    </row>
    <row r="70" spans="1:20" ht="51.75" customHeight="1" x14ac:dyDescent="0.2">
      <c r="A70" s="236" t="s">
        <v>141</v>
      </c>
      <c r="B70" s="129"/>
      <c r="C70" s="238" t="s">
        <v>190</v>
      </c>
      <c r="D70" s="237" t="s">
        <v>131</v>
      </c>
      <c r="E70" s="237" t="s">
        <v>0</v>
      </c>
      <c r="F70" s="239" t="s">
        <v>191</v>
      </c>
      <c r="G70" s="237" t="s">
        <v>131</v>
      </c>
      <c r="H70" s="237" t="s">
        <v>0</v>
      </c>
      <c r="I70" s="238" t="s">
        <v>192</v>
      </c>
      <c r="J70" s="237" t="s">
        <v>131</v>
      </c>
      <c r="K70" s="237" t="s">
        <v>0</v>
      </c>
      <c r="Q70" s="86"/>
    </row>
    <row r="71" spans="1:20" ht="13.5" customHeight="1" x14ac:dyDescent="0.2">
      <c r="A71" s="236" t="s">
        <v>142</v>
      </c>
      <c r="B71" s="129"/>
      <c r="C71" s="100">
        <v>110</v>
      </c>
      <c r="D71" s="125">
        <v>0</v>
      </c>
      <c r="E71" s="119">
        <f>SUM(C71*D71)</f>
        <v>0</v>
      </c>
      <c r="F71" s="100">
        <v>90</v>
      </c>
      <c r="G71" s="125">
        <v>0</v>
      </c>
      <c r="H71" s="119">
        <f>SUM(F71*G71)</f>
        <v>0</v>
      </c>
      <c r="I71" s="100">
        <v>70</v>
      </c>
      <c r="J71" s="125">
        <v>0</v>
      </c>
      <c r="K71" s="119">
        <f>SUM(I71*J71)</f>
        <v>0</v>
      </c>
      <c r="Q71" s="86"/>
    </row>
    <row r="72" spans="1:20" ht="13.5" customHeight="1" x14ac:dyDescent="0.2">
      <c r="A72" s="236" t="s">
        <v>143</v>
      </c>
      <c r="B72" s="129"/>
      <c r="C72" s="100">
        <f>SUM(C71)-(C71*10%)</f>
        <v>99</v>
      </c>
      <c r="D72" s="125">
        <v>0</v>
      </c>
      <c r="E72" s="119">
        <f>SUM(C72*D72)</f>
        <v>0</v>
      </c>
      <c r="F72" s="100">
        <f>SUM(F71)-(F71*10%)</f>
        <v>81</v>
      </c>
      <c r="G72" s="125">
        <v>0</v>
      </c>
      <c r="H72" s="119">
        <f>SUM(F72*G72)</f>
        <v>0</v>
      </c>
      <c r="I72" s="100">
        <f>SUM(I71)-(I71*10%)</f>
        <v>63</v>
      </c>
      <c r="J72" s="125">
        <v>0</v>
      </c>
      <c r="K72" s="119">
        <f>SUM(I72*J72)</f>
        <v>0</v>
      </c>
      <c r="M72" s="127"/>
      <c r="N72" s="127"/>
      <c r="O72" s="127"/>
      <c r="P72" s="127"/>
      <c r="Q72" s="86"/>
      <c r="R72" s="86"/>
      <c r="S72" s="86"/>
      <c r="T72" s="86"/>
    </row>
    <row r="73" spans="1:20" ht="13.5" customHeight="1" x14ac:dyDescent="0.2">
      <c r="A73" s="236" t="s">
        <v>144</v>
      </c>
      <c r="B73" s="129"/>
      <c r="C73" s="100">
        <f>SUM(C71)-(C71*20%)</f>
        <v>88</v>
      </c>
      <c r="D73" s="125">
        <v>0</v>
      </c>
      <c r="E73" s="119">
        <f>SUM(C73*D73)</f>
        <v>0</v>
      </c>
      <c r="F73" s="100">
        <f>SUM(F71)-(F71*20%)</f>
        <v>72</v>
      </c>
      <c r="G73" s="125">
        <v>0</v>
      </c>
      <c r="H73" s="119">
        <f>SUM(F73*G73)</f>
        <v>0</v>
      </c>
      <c r="I73" s="100">
        <f>SUM(I71)-(I71*20%)</f>
        <v>56</v>
      </c>
      <c r="J73" s="125">
        <v>0</v>
      </c>
      <c r="K73" s="119">
        <f>SUM(I73*J73)</f>
        <v>0</v>
      </c>
      <c r="M73" s="127"/>
      <c r="N73" s="127"/>
      <c r="O73" s="127"/>
      <c r="P73" s="127"/>
      <c r="Q73" s="86"/>
      <c r="R73" s="86"/>
      <c r="S73" s="86"/>
      <c r="T73" s="86"/>
    </row>
    <row r="74" spans="1:20" ht="13.5" customHeight="1" x14ac:dyDescent="0.2">
      <c r="A74" s="236" t="s">
        <v>145</v>
      </c>
      <c r="B74" s="129"/>
      <c r="C74" s="100">
        <v>36</v>
      </c>
      <c r="D74" s="125">
        <v>0</v>
      </c>
      <c r="E74" s="119">
        <f>SUM(C74*D74)</f>
        <v>0</v>
      </c>
      <c r="F74" s="100">
        <v>36</v>
      </c>
      <c r="G74" s="125">
        <v>0</v>
      </c>
      <c r="H74" s="119">
        <f>SUM(F74*G74)</f>
        <v>0</v>
      </c>
      <c r="I74" s="100">
        <v>36</v>
      </c>
      <c r="J74" s="125">
        <v>0</v>
      </c>
      <c r="K74" s="119">
        <f>SUM(I74*J74)</f>
        <v>0</v>
      </c>
      <c r="Q74" s="86"/>
    </row>
    <row r="75" spans="1:20" ht="13.5" customHeight="1" x14ac:dyDescent="0.2">
      <c r="A75" s="128"/>
      <c r="B75" s="128"/>
      <c r="C75" s="128"/>
      <c r="D75" s="128"/>
      <c r="E75" s="130"/>
      <c r="F75" s="131"/>
      <c r="G75" s="132"/>
      <c r="H75" s="308" t="s">
        <v>146</v>
      </c>
      <c r="I75" s="309"/>
      <c r="J75" s="310"/>
      <c r="K75" s="109">
        <f>SUM(K71:K74,H71:H74,E71:E74)</f>
        <v>0</v>
      </c>
      <c r="Q75" s="86"/>
    </row>
    <row r="76" spans="1:20" ht="13.5" customHeight="1" x14ac:dyDescent="0.2">
      <c r="A76" s="134" t="s">
        <v>147</v>
      </c>
      <c r="B76" s="128"/>
      <c r="C76" s="128"/>
      <c r="D76" s="128"/>
      <c r="E76" s="130"/>
      <c r="F76" s="131"/>
      <c r="G76" s="132"/>
      <c r="H76" s="111"/>
      <c r="I76" s="111"/>
      <c r="J76" s="111"/>
      <c r="K76" s="120"/>
      <c r="Q76" s="86"/>
    </row>
    <row r="77" spans="1:20" ht="13.5" customHeight="1" x14ac:dyDescent="0.2">
      <c r="A77" s="297" t="s">
        <v>148</v>
      </c>
      <c r="B77" s="297"/>
      <c r="C77" s="297"/>
      <c r="N77" s="288"/>
      <c r="O77" s="288"/>
      <c r="P77" s="133"/>
    </row>
    <row r="78" spans="1:20" ht="13.5" customHeight="1" x14ac:dyDescent="0.2">
      <c r="A78" s="113" t="s">
        <v>149</v>
      </c>
      <c r="B78" s="135" t="s">
        <v>150</v>
      </c>
      <c r="C78" s="113" t="s">
        <v>131</v>
      </c>
      <c r="D78" s="136" t="s">
        <v>0</v>
      </c>
      <c r="E78" s="114" t="s">
        <v>151</v>
      </c>
      <c r="F78" s="113" t="s">
        <v>131</v>
      </c>
      <c r="G78" s="136" t="s">
        <v>0</v>
      </c>
      <c r="H78" s="114" t="s">
        <v>4</v>
      </c>
      <c r="I78" s="114" t="s">
        <v>131</v>
      </c>
      <c r="J78" s="114" t="s">
        <v>0</v>
      </c>
      <c r="K78" s="112"/>
      <c r="N78" s="234"/>
      <c r="O78" s="234"/>
      <c r="P78" s="133"/>
    </row>
    <row r="79" spans="1:20" ht="13.5" customHeight="1" x14ac:dyDescent="0.2">
      <c r="A79" s="114" t="s">
        <v>153</v>
      </c>
      <c r="B79" s="100">
        <v>15.25</v>
      </c>
      <c r="C79" s="118"/>
      <c r="D79" s="137">
        <f>SUM(B79*C79)</f>
        <v>0</v>
      </c>
      <c r="E79" s="100">
        <v>7.63</v>
      </c>
      <c r="F79" s="118"/>
      <c r="G79" s="137">
        <f>SUM(E79*F79)</f>
        <v>0</v>
      </c>
      <c r="H79" s="117"/>
      <c r="I79" s="118"/>
      <c r="J79" s="119">
        <f>SUM(H79*I79)</f>
        <v>0</v>
      </c>
      <c r="M79" s="234"/>
      <c r="N79" s="288"/>
      <c r="O79" s="288"/>
      <c r="P79" s="133"/>
    </row>
    <row r="80" spans="1:20" ht="13.5" customHeight="1" x14ac:dyDescent="0.2">
      <c r="A80" s="114" t="s">
        <v>154</v>
      </c>
      <c r="B80" s="100">
        <v>15.25</v>
      </c>
      <c r="C80" s="118"/>
      <c r="D80" s="137">
        <f>SUM(B80*C80)</f>
        <v>0</v>
      </c>
      <c r="E80" s="100"/>
      <c r="F80" s="138"/>
      <c r="G80" s="137">
        <f>SUM(E80*F80)</f>
        <v>0</v>
      </c>
      <c r="H80" s="100"/>
      <c r="I80" s="138"/>
      <c r="J80" s="119">
        <f>SUM(H80*I80)</f>
        <v>0</v>
      </c>
      <c r="K80" s="234"/>
      <c r="M80" s="150"/>
      <c r="N80" s="141"/>
      <c r="O80" s="141"/>
      <c r="P80" s="141"/>
    </row>
    <row r="81" spans="1:25" ht="13.5" customHeight="1" x14ac:dyDescent="0.2">
      <c r="H81" s="286" t="s">
        <v>155</v>
      </c>
      <c r="I81" s="286"/>
      <c r="J81" s="286"/>
      <c r="K81" s="109">
        <f>SUM(D79:D80,G79:G80,J79:J80)</f>
        <v>0</v>
      </c>
      <c r="M81" s="141"/>
      <c r="N81" s="141"/>
      <c r="O81" s="141"/>
      <c r="P81" s="141"/>
    </row>
    <row r="82" spans="1:25" ht="13.5" customHeight="1" x14ac:dyDescent="0.2">
      <c r="H82" s="242"/>
      <c r="I82" s="242"/>
      <c r="J82" s="242"/>
      <c r="K82" s="241"/>
      <c r="M82" s="151" t="s">
        <v>152</v>
      </c>
      <c r="N82" s="141"/>
      <c r="O82" s="141"/>
      <c r="P82" s="141"/>
    </row>
    <row r="83" spans="1:25" ht="13.5" customHeight="1" x14ac:dyDescent="0.2">
      <c r="K83" s="120"/>
      <c r="M83" s="143">
        <f>SUM(K55+K67+K75+K81)</f>
        <v>0</v>
      </c>
      <c r="N83" s="127"/>
      <c r="O83" s="127"/>
      <c r="P83" s="127"/>
    </row>
    <row r="84" spans="1:25" ht="8.25" customHeight="1" x14ac:dyDescent="0.2"/>
    <row r="85" spans="1:25" s="86" customFormat="1" ht="27" customHeight="1" x14ac:dyDescent="0.2">
      <c r="A85" s="302" t="s">
        <v>157</v>
      </c>
      <c r="B85" s="302"/>
      <c r="C85" s="302"/>
      <c r="D85" s="302"/>
      <c r="E85" s="302"/>
      <c r="F85" s="302"/>
      <c r="G85" s="302"/>
      <c r="H85" s="302"/>
      <c r="I85" s="302"/>
      <c r="J85" s="302"/>
      <c r="K85" s="302"/>
      <c r="L85" s="302"/>
      <c r="M85" s="302"/>
      <c r="N85" s="302"/>
      <c r="O85" s="146"/>
      <c r="P85" s="146"/>
      <c r="Q85" s="146"/>
      <c r="R85" s="85"/>
      <c r="S85" s="85"/>
      <c r="T85" s="85"/>
    </row>
    <row r="86" spans="1:25" s="88" customFormat="1" ht="9.75" customHeight="1" x14ac:dyDescent="0.2">
      <c r="A86" s="87"/>
      <c r="B86" s="87"/>
      <c r="C86" s="87"/>
      <c r="D86" s="87"/>
      <c r="E86" s="87"/>
      <c r="F86" s="87"/>
      <c r="G86" s="87"/>
      <c r="H86" s="87"/>
      <c r="I86" s="87"/>
      <c r="J86" s="87"/>
      <c r="K86" s="87"/>
      <c r="Q86" s="89"/>
      <c r="R86" s="89"/>
      <c r="S86" s="89"/>
      <c r="T86" s="89"/>
    </row>
    <row r="87" spans="1:25" s="88" customFormat="1" x14ac:dyDescent="0.2">
      <c r="A87" s="90" t="s">
        <v>116</v>
      </c>
      <c r="B87" s="87"/>
      <c r="C87" s="87"/>
      <c r="D87" s="87"/>
      <c r="E87" s="87"/>
      <c r="F87" s="87"/>
      <c r="G87" s="87"/>
      <c r="H87" s="87"/>
      <c r="I87" s="87"/>
      <c r="J87" s="87"/>
      <c r="K87" s="87"/>
      <c r="Q87" s="89"/>
      <c r="R87" s="89"/>
      <c r="S87" s="89"/>
      <c r="T87" s="89"/>
    </row>
    <row r="88" spans="1:25" s="88" customFormat="1" ht="13.5" customHeight="1" x14ac:dyDescent="0.2">
      <c r="A88" s="90"/>
      <c r="B88" s="301" t="s">
        <v>122</v>
      </c>
      <c r="C88" s="301"/>
      <c r="D88" s="301"/>
      <c r="E88" s="301"/>
      <c r="F88" s="162"/>
      <c r="G88" s="87"/>
      <c r="H88" s="87"/>
      <c r="I88" s="87"/>
      <c r="J88" s="87"/>
      <c r="K88" s="87"/>
      <c r="Q88" s="89"/>
      <c r="R88" s="89"/>
      <c r="S88" s="89"/>
      <c r="T88" s="89"/>
    </row>
    <row r="89" spans="1:25" s="88" customFormat="1" x14ac:dyDescent="0.2">
      <c r="A89" s="90"/>
      <c r="B89" s="303" t="s">
        <v>124</v>
      </c>
      <c r="C89" s="303"/>
      <c r="D89" s="303"/>
      <c r="E89" s="303"/>
      <c r="F89" s="145"/>
      <c r="G89" s="87"/>
      <c r="H89" s="87"/>
      <c r="I89" s="87"/>
      <c r="J89" s="87"/>
      <c r="K89" s="87"/>
      <c r="Q89" s="89"/>
      <c r="R89" s="89"/>
      <c r="S89" s="89"/>
      <c r="T89" s="89"/>
    </row>
    <row r="90" spans="1:25" s="88" customFormat="1" x14ac:dyDescent="0.2">
      <c r="A90" s="90"/>
      <c r="B90" s="304" t="s">
        <v>126</v>
      </c>
      <c r="C90" s="305"/>
      <c r="D90" s="305"/>
      <c r="E90" s="306"/>
      <c r="F90" s="144">
        <f>F88*F89</f>
        <v>0</v>
      </c>
      <c r="G90" s="87"/>
      <c r="H90" s="87"/>
      <c r="I90" s="87"/>
      <c r="J90" s="87"/>
      <c r="K90" s="87"/>
      <c r="L90" s="91"/>
      <c r="R90" s="89"/>
      <c r="S90" s="89"/>
      <c r="T90" s="89"/>
    </row>
    <row r="91" spans="1:25" s="88" customFormat="1" ht="5.25" customHeight="1" x14ac:dyDescent="0.2">
      <c r="A91" s="90"/>
      <c r="B91" s="163"/>
      <c r="C91" s="163"/>
      <c r="D91" s="163"/>
      <c r="E91" s="163"/>
      <c r="F91" s="87"/>
      <c r="G91" s="87"/>
      <c r="H91" s="87"/>
      <c r="I91" s="87"/>
      <c r="J91" s="87"/>
      <c r="K91" s="87"/>
      <c r="L91" s="91"/>
      <c r="R91" s="89"/>
      <c r="S91" s="89"/>
      <c r="T91" s="89"/>
    </row>
    <row r="92" spans="1:25" s="86" customFormat="1" ht="13.5" customHeight="1" x14ac:dyDescent="0.2">
      <c r="A92" s="307" t="s">
        <v>117</v>
      </c>
      <c r="B92" s="307"/>
      <c r="C92" s="307"/>
      <c r="D92" s="307"/>
      <c r="E92" s="212"/>
      <c r="G92" s="212"/>
      <c r="R92" s="85"/>
      <c r="S92" s="85"/>
      <c r="T92" s="85"/>
    </row>
    <row r="93" spans="1:25" s="97" customFormat="1" ht="25.5" x14ac:dyDescent="0.2">
      <c r="A93" s="92" t="s">
        <v>118</v>
      </c>
      <c r="B93" s="93" t="s">
        <v>165</v>
      </c>
      <c r="C93" s="93" t="s">
        <v>119</v>
      </c>
      <c r="D93" s="93" t="s">
        <v>1</v>
      </c>
      <c r="E93" s="94" t="s">
        <v>166</v>
      </c>
      <c r="F93" s="93" t="s">
        <v>119</v>
      </c>
      <c r="G93" s="95" t="s">
        <v>1</v>
      </c>
      <c r="H93" s="96" t="s">
        <v>120</v>
      </c>
      <c r="I93" s="208" t="s">
        <v>119</v>
      </c>
      <c r="J93" s="96" t="s">
        <v>1</v>
      </c>
      <c r="K93" s="94" t="s">
        <v>3</v>
      </c>
      <c r="Q93" s="147"/>
      <c r="R93" s="148"/>
      <c r="S93" s="98"/>
      <c r="T93" s="98"/>
      <c r="U93" s="99"/>
    </row>
    <row r="94" spans="1:25" ht="13.5" customHeight="1" x14ac:dyDescent="0.2">
      <c r="A94" s="235" t="s">
        <v>121</v>
      </c>
      <c r="B94" s="100">
        <v>0.28999999999999998</v>
      </c>
      <c r="C94" s="101"/>
      <c r="D94" s="102">
        <f>B94*C94</f>
        <v>0</v>
      </c>
      <c r="E94" s="103">
        <v>0.36</v>
      </c>
      <c r="F94" s="101"/>
      <c r="G94" s="104">
        <f>E94*F94</f>
        <v>0</v>
      </c>
      <c r="H94" s="100">
        <v>0.21</v>
      </c>
      <c r="I94" s="101"/>
      <c r="J94" s="102">
        <f>H94*I94</f>
        <v>0</v>
      </c>
      <c r="K94" s="105">
        <f>D94+G94+J94</f>
        <v>0</v>
      </c>
      <c r="M94" s="300"/>
      <c r="N94" s="209"/>
      <c r="O94" s="107"/>
      <c r="P94" s="107"/>
      <c r="Q94" s="209"/>
      <c r="R94" s="149"/>
      <c r="T94" s="108"/>
      <c r="V94" s="106"/>
      <c r="W94" s="106"/>
      <c r="X94" s="106"/>
      <c r="Y94" s="106"/>
    </row>
    <row r="95" spans="1:25" ht="13.5" customHeight="1" x14ac:dyDescent="0.2">
      <c r="A95" s="235" t="s">
        <v>123</v>
      </c>
      <c r="B95" s="100">
        <v>0.37</v>
      </c>
      <c r="C95" s="101"/>
      <c r="D95" s="102">
        <f t="shared" ref="D95:D96" si="8">B95*C95</f>
        <v>0</v>
      </c>
      <c r="E95" s="103">
        <v>0.46</v>
      </c>
      <c r="F95" s="101"/>
      <c r="G95" s="104">
        <f t="shared" ref="G95:G96" si="9">E95*F95</f>
        <v>0</v>
      </c>
      <c r="H95" s="100">
        <v>0.27</v>
      </c>
      <c r="I95" s="101"/>
      <c r="J95" s="102">
        <f t="shared" ref="J95:J96" si="10">H95*I95</f>
        <v>0</v>
      </c>
      <c r="K95" s="105">
        <f t="shared" ref="K95:K96" si="11">D95+G95+J95</f>
        <v>0</v>
      </c>
      <c r="M95" s="300"/>
      <c r="N95" s="209"/>
      <c r="O95" s="107"/>
      <c r="P95" s="107"/>
      <c r="Q95" s="210"/>
      <c r="R95" s="150"/>
      <c r="S95" s="86"/>
      <c r="T95" s="108"/>
      <c r="V95" s="106"/>
      <c r="W95" s="106"/>
      <c r="X95" s="106"/>
      <c r="Y95" s="106"/>
    </row>
    <row r="96" spans="1:25" ht="13.5" customHeight="1" x14ac:dyDescent="0.2">
      <c r="A96" s="235" t="s">
        <v>125</v>
      </c>
      <c r="B96" s="100">
        <v>0.41</v>
      </c>
      <c r="C96" s="101"/>
      <c r="D96" s="102">
        <f t="shared" si="8"/>
        <v>0</v>
      </c>
      <c r="E96" s="103">
        <v>0.5</v>
      </c>
      <c r="F96" s="101"/>
      <c r="G96" s="104">
        <f t="shared" si="9"/>
        <v>0</v>
      </c>
      <c r="H96" s="100">
        <v>0.28999999999999998</v>
      </c>
      <c r="I96" s="101"/>
      <c r="J96" s="102">
        <f t="shared" si="10"/>
        <v>0</v>
      </c>
      <c r="K96" s="105">
        <f t="shared" si="11"/>
        <v>0</v>
      </c>
      <c r="M96" s="107"/>
      <c r="N96" s="210"/>
      <c r="O96" s="87"/>
      <c r="P96" s="87"/>
      <c r="Q96" s="87"/>
      <c r="R96" s="150"/>
      <c r="S96" s="106"/>
      <c r="T96" s="86"/>
      <c r="V96" s="106"/>
      <c r="W96" s="106"/>
      <c r="X96" s="106"/>
      <c r="Y96" s="106"/>
    </row>
    <row r="97" spans="1:25" ht="13.5" customHeight="1" x14ac:dyDescent="0.2">
      <c r="H97" s="286" t="s">
        <v>127</v>
      </c>
      <c r="I97" s="286"/>
      <c r="J97" s="286"/>
      <c r="K97" s="109">
        <f>SUM(K94:K96)</f>
        <v>0</v>
      </c>
      <c r="M97" s="87"/>
      <c r="N97" s="87"/>
      <c r="O97" s="150"/>
      <c r="P97" s="150"/>
      <c r="Q97" s="150"/>
      <c r="R97" s="150"/>
      <c r="S97" s="106"/>
      <c r="T97" s="86"/>
      <c r="V97" s="106"/>
      <c r="W97" s="106"/>
      <c r="X97" s="106"/>
      <c r="Y97" s="106"/>
    </row>
    <row r="98" spans="1:25" ht="13.5" customHeight="1" x14ac:dyDescent="0.2">
      <c r="A98" s="110" t="s">
        <v>128</v>
      </c>
      <c r="H98" s="111"/>
      <c r="I98" s="111"/>
      <c r="J98" s="111"/>
      <c r="K98" s="112"/>
      <c r="M98" s="150"/>
      <c r="N98" s="150"/>
      <c r="O98" s="150"/>
      <c r="P98" s="150"/>
      <c r="Q98" s="86"/>
      <c r="R98" s="86"/>
      <c r="S98" s="106"/>
      <c r="T98" s="86"/>
      <c r="V98" s="106"/>
      <c r="W98" s="106"/>
      <c r="X98" s="106"/>
      <c r="Y98" s="106"/>
    </row>
    <row r="99" spans="1:25" ht="13.5" customHeight="1" x14ac:dyDescent="0.2">
      <c r="A99" s="287" t="s">
        <v>129</v>
      </c>
      <c r="B99" s="287"/>
      <c r="C99" s="287"/>
      <c r="M99" s="149"/>
      <c r="N99" s="149"/>
      <c r="O99" s="149"/>
      <c r="P99" s="149"/>
      <c r="Q99" s="86"/>
      <c r="R99" s="86"/>
      <c r="S99" s="86"/>
      <c r="T99" s="86"/>
      <c r="V99" s="106"/>
      <c r="W99" s="106"/>
      <c r="X99" s="106"/>
      <c r="Y99" s="106"/>
    </row>
    <row r="100" spans="1:25" ht="13.5" customHeight="1" x14ac:dyDescent="0.2">
      <c r="A100" s="288"/>
      <c r="B100" s="288"/>
      <c r="C100" s="288"/>
      <c r="D100" s="288"/>
      <c r="H100" s="113" t="s">
        <v>130</v>
      </c>
      <c r="I100" s="113" t="s">
        <v>131</v>
      </c>
      <c r="J100" s="114" t="s">
        <v>0</v>
      </c>
      <c r="K100" s="211"/>
      <c r="M100" s="149"/>
      <c r="N100" s="149"/>
      <c r="O100" s="149"/>
      <c r="P100" s="149"/>
      <c r="Q100" s="86"/>
      <c r="R100" s="86"/>
      <c r="S100" s="86"/>
      <c r="T100" s="86"/>
      <c r="V100" s="106"/>
      <c r="W100" s="106"/>
      <c r="X100" s="106"/>
      <c r="Y100" s="106"/>
    </row>
    <row r="101" spans="1:25" ht="13.5" customHeight="1" x14ac:dyDescent="0.2">
      <c r="A101" s="289" t="s">
        <v>2</v>
      </c>
      <c r="B101" s="290"/>
      <c r="C101" s="290"/>
      <c r="D101" s="290"/>
      <c r="E101" s="115"/>
      <c r="F101" s="115"/>
      <c r="G101" s="116"/>
      <c r="H101" s="117"/>
      <c r="I101" s="118"/>
      <c r="J101" s="119">
        <f>SUM(H101*I101)</f>
        <v>0</v>
      </c>
      <c r="K101" s="120"/>
      <c r="M101" s="149"/>
      <c r="N101" s="149"/>
      <c r="O101" s="149"/>
      <c r="P101" s="149"/>
      <c r="Q101" s="86"/>
      <c r="R101" s="86"/>
      <c r="S101" s="86"/>
      <c r="T101" s="86"/>
      <c r="V101" s="106"/>
      <c r="W101" s="106"/>
      <c r="X101" s="106"/>
      <c r="Y101" s="106"/>
    </row>
    <row r="102" spans="1:25" ht="13.5" customHeight="1" x14ac:dyDescent="0.2">
      <c r="A102" s="295" t="s">
        <v>132</v>
      </c>
      <c r="B102" s="296"/>
      <c r="C102" s="296"/>
      <c r="D102" s="296"/>
      <c r="H102" s="117"/>
      <c r="I102" s="118"/>
      <c r="J102" s="119">
        <f>SUM(H102*I102)</f>
        <v>0</v>
      </c>
      <c r="K102" s="120"/>
      <c r="M102" s="85"/>
      <c r="N102" s="85"/>
      <c r="O102" s="85"/>
      <c r="P102" s="85"/>
      <c r="Q102" s="86"/>
      <c r="R102" s="86"/>
      <c r="S102" s="86"/>
      <c r="T102" s="86"/>
      <c r="V102" s="106"/>
      <c r="W102" s="106"/>
      <c r="X102" s="106"/>
      <c r="Y102" s="106"/>
    </row>
    <row r="103" spans="1:25" s="122" customFormat="1" ht="13.5" customHeight="1" x14ac:dyDescent="0.2">
      <c r="A103" s="292"/>
      <c r="B103" s="293"/>
      <c r="C103" s="293"/>
      <c r="D103" s="293"/>
      <c r="E103" s="293"/>
      <c r="F103" s="293"/>
      <c r="G103" s="294"/>
      <c r="H103" s="100" t="s">
        <v>133</v>
      </c>
      <c r="I103" s="114" t="s">
        <v>131</v>
      </c>
      <c r="J103" s="100" t="s">
        <v>0</v>
      </c>
      <c r="K103" s="121"/>
      <c r="M103" s="123"/>
      <c r="N103" s="123"/>
      <c r="O103" s="123"/>
      <c r="P103" s="123"/>
      <c r="Q103" s="124"/>
      <c r="R103" s="124"/>
      <c r="S103" s="124"/>
      <c r="T103" s="124"/>
      <c r="U103" s="124"/>
    </row>
    <row r="104" spans="1:25" ht="13.5" customHeight="1" x14ac:dyDescent="0.2">
      <c r="A104" s="289" t="s">
        <v>134</v>
      </c>
      <c r="B104" s="290"/>
      <c r="C104" s="290"/>
      <c r="D104" s="290"/>
      <c r="E104" s="290"/>
      <c r="F104" s="290"/>
      <c r="G104" s="291"/>
      <c r="H104" s="100">
        <v>1.49</v>
      </c>
      <c r="I104" s="125"/>
      <c r="J104" s="119">
        <f>SUM(H104*I104)</f>
        <v>0</v>
      </c>
      <c r="K104" s="120"/>
      <c r="M104" s="85"/>
      <c r="N104" s="85"/>
      <c r="O104" s="85"/>
      <c r="P104" s="85"/>
      <c r="Q104" s="86"/>
      <c r="R104" s="86"/>
      <c r="S104" s="86"/>
      <c r="T104" s="86"/>
      <c r="V104" s="106"/>
      <c r="W104" s="106"/>
      <c r="X104" s="106"/>
      <c r="Y104" s="106"/>
    </row>
    <row r="105" spans="1:25" ht="13.5" customHeight="1" x14ac:dyDescent="0.2">
      <c r="A105" s="289" t="s">
        <v>135</v>
      </c>
      <c r="B105" s="290"/>
      <c r="C105" s="290"/>
      <c r="D105" s="290"/>
      <c r="E105" s="290"/>
      <c r="F105" s="290"/>
      <c r="G105" s="291"/>
      <c r="H105" s="100">
        <v>1.9</v>
      </c>
      <c r="I105" s="125"/>
      <c r="J105" s="119">
        <f>SUM(H105*I105)</f>
        <v>0</v>
      </c>
      <c r="K105" s="120"/>
      <c r="M105" s="85"/>
      <c r="N105" s="85"/>
      <c r="O105" s="85"/>
      <c r="P105" s="85"/>
      <c r="Q105" s="86"/>
      <c r="R105" s="86"/>
      <c r="S105" s="86"/>
      <c r="T105" s="86"/>
      <c r="V105" s="106"/>
      <c r="W105" s="106"/>
      <c r="X105" s="106"/>
      <c r="Y105" s="106"/>
    </row>
    <row r="106" spans="1:25" ht="13.5" customHeight="1" x14ac:dyDescent="0.2">
      <c r="A106" s="289" t="s">
        <v>136</v>
      </c>
      <c r="B106" s="290"/>
      <c r="C106" s="290"/>
      <c r="D106" s="290"/>
      <c r="E106" s="290"/>
      <c r="F106" s="290"/>
      <c r="G106" s="291"/>
      <c r="H106" s="117"/>
      <c r="I106" s="125"/>
      <c r="J106" s="119">
        <f>SUM(H106*I106)</f>
        <v>0</v>
      </c>
      <c r="K106" s="120"/>
      <c r="M106" s="124" t="str">
        <f>IF(E92="","",IF(E92&lt;=5,A94,IF(E92&gt;5,"")))</f>
        <v/>
      </c>
      <c r="N106" s="124" t="str">
        <f>IF(E92="","",IF(E92&lt;=5,"",IF(E92=6,A95,IF(E92=7,A95,IF(E92&gt;7,"")))))</f>
        <v/>
      </c>
      <c r="O106" s="124" t="str">
        <f>IF(E92="","",IF(E92&lt;8,"",A96))</f>
        <v/>
      </c>
      <c r="P106" s="86"/>
      <c r="Q106" s="86"/>
      <c r="R106" s="86"/>
      <c r="S106" s="86"/>
      <c r="T106" s="86"/>
      <c r="V106" s="106"/>
      <c r="W106" s="106"/>
      <c r="X106" s="106"/>
      <c r="Y106" s="106"/>
    </row>
    <row r="107" spans="1:25" ht="13.5" customHeight="1" x14ac:dyDescent="0.2">
      <c r="A107" s="289" t="s">
        <v>137</v>
      </c>
      <c r="B107" s="290"/>
      <c r="C107" s="290"/>
      <c r="D107" s="290"/>
      <c r="E107" s="290"/>
      <c r="F107" s="290"/>
      <c r="G107" s="291"/>
      <c r="H107" s="117"/>
      <c r="I107" s="125"/>
      <c r="J107" s="119">
        <f>SUM(H107*I107)</f>
        <v>0</v>
      </c>
      <c r="K107" s="120"/>
      <c r="Q107" s="86"/>
      <c r="R107" s="86"/>
      <c r="S107" s="86"/>
      <c r="T107" s="86"/>
    </row>
    <row r="108" spans="1:25" ht="13.5" customHeight="1" x14ac:dyDescent="0.2">
      <c r="A108" s="289" t="s">
        <v>138</v>
      </c>
      <c r="B108" s="290"/>
      <c r="C108" s="290"/>
      <c r="D108" s="290"/>
      <c r="E108" s="290"/>
      <c r="F108" s="290"/>
      <c r="G108" s="291"/>
      <c r="H108" s="117"/>
      <c r="I108" s="125"/>
      <c r="J108" s="119">
        <f>SUM(H108*I108)</f>
        <v>0</v>
      </c>
      <c r="K108" s="120"/>
      <c r="Q108" s="86"/>
      <c r="R108" s="86"/>
      <c r="S108" s="86"/>
      <c r="T108" s="86"/>
    </row>
    <row r="109" spans="1:25" ht="13.5" customHeight="1" x14ac:dyDescent="0.2">
      <c r="H109" s="286" t="s">
        <v>60</v>
      </c>
      <c r="I109" s="286"/>
      <c r="J109" s="298"/>
      <c r="K109" s="126">
        <f>SUM(J103:J108)+J101+J102</f>
        <v>0</v>
      </c>
    </row>
    <row r="110" spans="1:25" ht="13.5" customHeight="1" x14ac:dyDescent="0.2">
      <c r="A110" s="110" t="s">
        <v>139</v>
      </c>
      <c r="H110" s="111"/>
      <c r="I110" s="111"/>
      <c r="J110" s="111"/>
      <c r="K110" s="112"/>
    </row>
    <row r="111" spans="1:25" ht="13.5" customHeight="1" x14ac:dyDescent="0.2">
      <c r="A111" s="297" t="s">
        <v>140</v>
      </c>
      <c r="B111" s="297"/>
      <c r="C111" s="297"/>
      <c r="D111" s="299"/>
      <c r="E111" s="299"/>
      <c r="F111" s="240"/>
      <c r="Q111" s="86"/>
    </row>
    <row r="112" spans="1:25" ht="51.75" customHeight="1" x14ac:dyDescent="0.2">
      <c r="A112" s="236" t="s">
        <v>141</v>
      </c>
      <c r="B112" s="129"/>
      <c r="C112" s="238" t="s">
        <v>190</v>
      </c>
      <c r="D112" s="237" t="s">
        <v>131</v>
      </c>
      <c r="E112" s="237" t="s">
        <v>0</v>
      </c>
      <c r="F112" s="239" t="s">
        <v>191</v>
      </c>
      <c r="G112" s="237" t="s">
        <v>131</v>
      </c>
      <c r="H112" s="237" t="s">
        <v>0</v>
      </c>
      <c r="I112" s="238" t="s">
        <v>192</v>
      </c>
      <c r="J112" s="237" t="s">
        <v>131</v>
      </c>
      <c r="K112" s="237" t="s">
        <v>0</v>
      </c>
      <c r="Q112" s="86"/>
    </row>
    <row r="113" spans="1:20" ht="13.5" customHeight="1" x14ac:dyDescent="0.2">
      <c r="A113" s="236" t="s">
        <v>142</v>
      </c>
      <c r="B113" s="129"/>
      <c r="C113" s="100">
        <v>110</v>
      </c>
      <c r="D113" s="125">
        <v>0</v>
      </c>
      <c r="E113" s="119">
        <f>SUM(C113*D113)</f>
        <v>0</v>
      </c>
      <c r="F113" s="100">
        <v>90</v>
      </c>
      <c r="G113" s="125">
        <v>0</v>
      </c>
      <c r="H113" s="119">
        <f>SUM(F113*G113)</f>
        <v>0</v>
      </c>
      <c r="I113" s="100">
        <v>70</v>
      </c>
      <c r="J113" s="125">
        <v>0</v>
      </c>
      <c r="K113" s="119">
        <f>SUM(I113*J113)</f>
        <v>0</v>
      </c>
      <c r="Q113" s="86"/>
    </row>
    <row r="114" spans="1:20" ht="13.5" customHeight="1" x14ac:dyDescent="0.2">
      <c r="A114" s="236" t="s">
        <v>143</v>
      </c>
      <c r="B114" s="129"/>
      <c r="C114" s="100">
        <f>SUM(C113)-(C113*10%)</f>
        <v>99</v>
      </c>
      <c r="D114" s="125">
        <v>0</v>
      </c>
      <c r="E114" s="119">
        <f>SUM(C114*D114)</f>
        <v>0</v>
      </c>
      <c r="F114" s="100">
        <f>SUM(F113)-(F113*10%)</f>
        <v>81</v>
      </c>
      <c r="G114" s="125">
        <v>0</v>
      </c>
      <c r="H114" s="119">
        <f>SUM(F114*G114)</f>
        <v>0</v>
      </c>
      <c r="I114" s="100">
        <f>SUM(I113)-(I113*10%)</f>
        <v>63</v>
      </c>
      <c r="J114" s="125">
        <v>0</v>
      </c>
      <c r="K114" s="119">
        <f>SUM(I114*J114)</f>
        <v>0</v>
      </c>
      <c r="M114" s="127"/>
      <c r="N114" s="127"/>
      <c r="O114" s="127"/>
      <c r="P114" s="127"/>
      <c r="Q114" s="86"/>
      <c r="R114" s="86"/>
      <c r="S114" s="86"/>
      <c r="T114" s="86"/>
    </row>
    <row r="115" spans="1:20" ht="13.5" customHeight="1" x14ac:dyDescent="0.2">
      <c r="A115" s="236" t="s">
        <v>144</v>
      </c>
      <c r="B115" s="129"/>
      <c r="C115" s="100">
        <f>SUM(C113)-(C113*20%)</f>
        <v>88</v>
      </c>
      <c r="D115" s="125">
        <v>0</v>
      </c>
      <c r="E115" s="119">
        <f>SUM(C115*D115)</f>
        <v>0</v>
      </c>
      <c r="F115" s="100">
        <f>SUM(F113)-(F113*20%)</f>
        <v>72</v>
      </c>
      <c r="G115" s="125">
        <v>0</v>
      </c>
      <c r="H115" s="119">
        <f>SUM(F115*G115)</f>
        <v>0</v>
      </c>
      <c r="I115" s="100">
        <f>SUM(I113)-(I113*20%)</f>
        <v>56</v>
      </c>
      <c r="J115" s="125">
        <v>0</v>
      </c>
      <c r="K115" s="119">
        <f>SUM(I115*J115)</f>
        <v>0</v>
      </c>
      <c r="M115" s="127"/>
      <c r="N115" s="127"/>
      <c r="O115" s="127"/>
      <c r="P115" s="127"/>
      <c r="Q115" s="86"/>
      <c r="R115" s="86"/>
      <c r="S115" s="86"/>
      <c r="T115" s="86"/>
    </row>
    <row r="116" spans="1:20" ht="13.5" customHeight="1" x14ac:dyDescent="0.2">
      <c r="A116" s="236" t="s">
        <v>145</v>
      </c>
      <c r="B116" s="129"/>
      <c r="C116" s="100">
        <v>36</v>
      </c>
      <c r="D116" s="125">
        <v>0</v>
      </c>
      <c r="E116" s="119">
        <f>SUM(C116*D116)</f>
        <v>0</v>
      </c>
      <c r="F116" s="100">
        <v>36</v>
      </c>
      <c r="G116" s="125">
        <v>0</v>
      </c>
      <c r="H116" s="119">
        <f>SUM(F116*G116)</f>
        <v>0</v>
      </c>
      <c r="I116" s="100">
        <v>36</v>
      </c>
      <c r="J116" s="125">
        <v>0</v>
      </c>
      <c r="K116" s="119">
        <f>SUM(I116*J116)</f>
        <v>0</v>
      </c>
      <c r="Q116" s="86"/>
    </row>
    <row r="117" spans="1:20" ht="13.5" customHeight="1" x14ac:dyDescent="0.2">
      <c r="A117" s="128"/>
      <c r="B117" s="128"/>
      <c r="C117" s="128"/>
      <c r="D117" s="128"/>
      <c r="E117" s="130"/>
      <c r="F117" s="131"/>
      <c r="G117" s="132"/>
      <c r="H117" s="308" t="s">
        <v>146</v>
      </c>
      <c r="I117" s="309"/>
      <c r="J117" s="310"/>
      <c r="K117" s="109">
        <f>SUM(K113:K116,H113:H116,E113:E116)</f>
        <v>0</v>
      </c>
      <c r="Q117" s="86"/>
    </row>
    <row r="118" spans="1:20" ht="13.5" customHeight="1" x14ac:dyDescent="0.2">
      <c r="A118" s="134" t="s">
        <v>147</v>
      </c>
      <c r="B118" s="128"/>
      <c r="C118" s="128"/>
      <c r="D118" s="128"/>
      <c r="E118" s="130"/>
      <c r="F118" s="131"/>
      <c r="G118" s="132"/>
      <c r="H118" s="111"/>
      <c r="I118" s="111"/>
      <c r="J118" s="111"/>
      <c r="K118" s="120"/>
      <c r="Q118" s="86"/>
    </row>
    <row r="119" spans="1:20" ht="13.5" customHeight="1" x14ac:dyDescent="0.2">
      <c r="A119" s="297" t="s">
        <v>148</v>
      </c>
      <c r="B119" s="297"/>
      <c r="C119" s="297"/>
      <c r="N119" s="288"/>
      <c r="O119" s="288"/>
      <c r="P119" s="133"/>
    </row>
    <row r="120" spans="1:20" ht="13.5" customHeight="1" x14ac:dyDescent="0.2">
      <c r="A120" s="113" t="s">
        <v>149</v>
      </c>
      <c r="B120" s="135" t="s">
        <v>150</v>
      </c>
      <c r="C120" s="113" t="s">
        <v>131</v>
      </c>
      <c r="D120" s="136" t="s">
        <v>0</v>
      </c>
      <c r="E120" s="114" t="s">
        <v>151</v>
      </c>
      <c r="F120" s="113" t="s">
        <v>131</v>
      </c>
      <c r="G120" s="136" t="s">
        <v>0</v>
      </c>
      <c r="H120" s="114" t="s">
        <v>4</v>
      </c>
      <c r="I120" s="114" t="s">
        <v>131</v>
      </c>
      <c r="J120" s="114" t="s">
        <v>0</v>
      </c>
      <c r="K120" s="112"/>
      <c r="N120" s="211"/>
      <c r="O120" s="211"/>
      <c r="P120" s="133"/>
    </row>
    <row r="121" spans="1:20" ht="13.5" customHeight="1" x14ac:dyDescent="0.2">
      <c r="A121" s="114" t="s">
        <v>153</v>
      </c>
      <c r="B121" s="100">
        <v>15.25</v>
      </c>
      <c r="C121" s="118"/>
      <c r="D121" s="137">
        <f>SUM(B121*C121)</f>
        <v>0</v>
      </c>
      <c r="E121" s="100">
        <v>7.63</v>
      </c>
      <c r="F121" s="118"/>
      <c r="G121" s="137">
        <f>SUM(E121*F121)</f>
        <v>0</v>
      </c>
      <c r="H121" s="117"/>
      <c r="I121" s="118"/>
      <c r="J121" s="119">
        <f>SUM(H121*I121)</f>
        <v>0</v>
      </c>
      <c r="M121" s="211"/>
      <c r="N121" s="288"/>
      <c r="O121" s="288"/>
      <c r="P121" s="133"/>
    </row>
    <row r="122" spans="1:20" ht="13.5" customHeight="1" x14ac:dyDescent="0.2">
      <c r="A122" s="114" t="s">
        <v>154</v>
      </c>
      <c r="B122" s="100">
        <v>15.25</v>
      </c>
      <c r="C122" s="118"/>
      <c r="D122" s="137">
        <f>SUM(B122*C122)</f>
        <v>0</v>
      </c>
      <c r="E122" s="100"/>
      <c r="F122" s="138"/>
      <c r="G122" s="137">
        <f>SUM(E122*F122)</f>
        <v>0</v>
      </c>
      <c r="H122" s="100"/>
      <c r="I122" s="138"/>
      <c r="J122" s="119">
        <f>SUM(H122*I122)</f>
        <v>0</v>
      </c>
      <c r="K122" s="211"/>
      <c r="M122" s="150"/>
      <c r="N122" s="141"/>
      <c r="O122" s="141"/>
      <c r="P122" s="141"/>
    </row>
    <row r="123" spans="1:20" ht="13.5" customHeight="1" x14ac:dyDescent="0.2">
      <c r="H123" s="286" t="s">
        <v>155</v>
      </c>
      <c r="I123" s="286"/>
      <c r="J123" s="286"/>
      <c r="K123" s="109">
        <f>SUM(D121:D122,G121:G122,J121:J122)</f>
        <v>0</v>
      </c>
      <c r="M123" s="141"/>
      <c r="N123" s="141"/>
      <c r="O123" s="141"/>
      <c r="P123" s="141"/>
    </row>
    <row r="124" spans="1:20" ht="13.5" customHeight="1" x14ac:dyDescent="0.2">
      <c r="H124" s="242"/>
      <c r="I124" s="242"/>
      <c r="J124" s="242"/>
      <c r="K124" s="241"/>
      <c r="M124" s="151" t="s">
        <v>152</v>
      </c>
      <c r="N124" s="141"/>
      <c r="O124" s="141"/>
      <c r="P124" s="141"/>
    </row>
    <row r="125" spans="1:20" ht="13.5" customHeight="1" x14ac:dyDescent="0.2">
      <c r="K125" s="120"/>
      <c r="M125" s="143">
        <f>SUM(K97+K109+K117+K123)</f>
        <v>0</v>
      </c>
      <c r="N125" s="127"/>
      <c r="O125" s="127"/>
      <c r="P125" s="127"/>
    </row>
    <row r="126" spans="1:20" ht="13.5" customHeight="1" x14ac:dyDescent="0.2">
      <c r="N126" s="127"/>
      <c r="O126" s="127"/>
      <c r="P126" s="127"/>
    </row>
    <row r="127" spans="1:20" ht="8.25" customHeight="1" x14ac:dyDescent="0.2">
      <c r="A127" s="167"/>
      <c r="B127" s="167"/>
      <c r="C127" s="167"/>
      <c r="D127" s="167"/>
      <c r="E127" s="167"/>
      <c r="F127" s="167"/>
      <c r="G127" s="167"/>
      <c r="H127" s="167"/>
      <c r="I127" s="167"/>
      <c r="J127" s="167"/>
    </row>
    <row r="128" spans="1:20" s="86" customFormat="1" ht="27" customHeight="1" x14ac:dyDescent="0.2">
      <c r="A128" s="302" t="s">
        <v>189</v>
      </c>
      <c r="B128" s="302"/>
      <c r="C128" s="302"/>
      <c r="D128" s="302"/>
      <c r="E128" s="302"/>
      <c r="F128" s="302"/>
      <c r="G128" s="302"/>
      <c r="H128" s="302"/>
      <c r="I128" s="302"/>
      <c r="J128" s="302"/>
      <c r="K128" s="302"/>
      <c r="L128" s="302"/>
      <c r="M128" s="302"/>
      <c r="N128" s="302"/>
      <c r="O128" s="146"/>
      <c r="P128" s="146"/>
      <c r="Q128" s="146"/>
      <c r="R128" s="85"/>
      <c r="S128" s="85"/>
      <c r="T128" s="85"/>
    </row>
    <row r="129" spans="1:25" s="88" customFormat="1" ht="9.75" customHeight="1" x14ac:dyDescent="0.2">
      <c r="A129" s="87"/>
      <c r="B129" s="87"/>
      <c r="C129" s="87"/>
      <c r="D129" s="87"/>
      <c r="E129" s="87"/>
      <c r="F129" s="87"/>
      <c r="G129" s="87"/>
      <c r="H129" s="87"/>
      <c r="I129" s="87"/>
      <c r="J129" s="87"/>
      <c r="K129" s="87"/>
      <c r="Q129" s="89"/>
      <c r="R129" s="89"/>
      <c r="S129" s="89"/>
      <c r="T129" s="89"/>
    </row>
    <row r="130" spans="1:25" s="88" customFormat="1" x14ac:dyDescent="0.2">
      <c r="A130" s="90" t="s">
        <v>116</v>
      </c>
      <c r="B130" s="87"/>
      <c r="C130" s="87"/>
      <c r="D130" s="87"/>
      <c r="E130" s="87"/>
      <c r="F130" s="87"/>
      <c r="G130" s="87"/>
      <c r="H130" s="87"/>
      <c r="I130" s="87"/>
      <c r="J130" s="87"/>
      <c r="K130" s="87"/>
      <c r="Q130" s="89"/>
      <c r="R130" s="89"/>
      <c r="S130" s="89"/>
      <c r="T130" s="89"/>
    </row>
    <row r="131" spans="1:25" s="88" customFormat="1" ht="13.5" customHeight="1" x14ac:dyDescent="0.2">
      <c r="A131" s="90"/>
      <c r="B131" s="301" t="s">
        <v>122</v>
      </c>
      <c r="C131" s="301"/>
      <c r="D131" s="301"/>
      <c r="E131" s="301"/>
      <c r="F131" s="162"/>
      <c r="G131" s="87"/>
      <c r="H131" s="87"/>
      <c r="I131" s="87"/>
      <c r="J131" s="87"/>
      <c r="K131" s="87"/>
      <c r="Q131" s="89"/>
      <c r="R131" s="89"/>
      <c r="S131" s="89"/>
      <c r="T131" s="89"/>
    </row>
    <row r="132" spans="1:25" s="88" customFormat="1" x14ac:dyDescent="0.2">
      <c r="A132" s="90"/>
      <c r="B132" s="303" t="s">
        <v>124</v>
      </c>
      <c r="C132" s="303"/>
      <c r="D132" s="303"/>
      <c r="E132" s="303"/>
      <c r="F132" s="145"/>
      <c r="G132" s="87"/>
      <c r="H132" s="87"/>
      <c r="I132" s="87"/>
      <c r="J132" s="87"/>
      <c r="K132" s="87"/>
      <c r="Q132" s="89"/>
      <c r="R132" s="89"/>
      <c r="S132" s="89"/>
      <c r="T132" s="89"/>
    </row>
    <row r="133" spans="1:25" s="88" customFormat="1" x14ac:dyDescent="0.2">
      <c r="A133" s="90"/>
      <c r="B133" s="304" t="s">
        <v>126</v>
      </c>
      <c r="C133" s="305"/>
      <c r="D133" s="305"/>
      <c r="E133" s="306"/>
      <c r="F133" s="144">
        <f>F131*F132</f>
        <v>0</v>
      </c>
      <c r="G133" s="87"/>
      <c r="H133" s="87"/>
      <c r="I133" s="87"/>
      <c r="J133" s="87"/>
      <c r="K133" s="87"/>
      <c r="L133" s="91"/>
      <c r="R133" s="89"/>
      <c r="S133" s="89"/>
      <c r="T133" s="89"/>
    </row>
    <row r="134" spans="1:25" s="88" customFormat="1" ht="5.25" customHeight="1" x14ac:dyDescent="0.2">
      <c r="A134" s="90"/>
      <c r="B134" s="163"/>
      <c r="C134" s="163"/>
      <c r="D134" s="163"/>
      <c r="E134" s="163"/>
      <c r="F134" s="87"/>
      <c r="G134" s="87"/>
      <c r="H134" s="87"/>
      <c r="I134" s="87"/>
      <c r="J134" s="87"/>
      <c r="K134" s="87"/>
      <c r="L134" s="91"/>
      <c r="R134" s="89"/>
      <c r="S134" s="89"/>
      <c r="T134" s="89"/>
    </row>
    <row r="135" spans="1:25" s="86" customFormat="1" ht="13.5" customHeight="1" x14ac:dyDescent="0.2">
      <c r="A135" s="307" t="s">
        <v>117</v>
      </c>
      <c r="B135" s="307"/>
      <c r="C135" s="307"/>
      <c r="D135" s="307"/>
      <c r="E135" s="233"/>
      <c r="G135" s="233"/>
      <c r="R135" s="85"/>
      <c r="S135" s="85"/>
      <c r="T135" s="85"/>
    </row>
    <row r="136" spans="1:25" s="97" customFormat="1" ht="25.5" x14ac:dyDescent="0.2">
      <c r="A136" s="92" t="s">
        <v>118</v>
      </c>
      <c r="B136" s="93" t="s">
        <v>165</v>
      </c>
      <c r="C136" s="93" t="s">
        <v>119</v>
      </c>
      <c r="D136" s="93" t="s">
        <v>1</v>
      </c>
      <c r="E136" s="94" t="s">
        <v>166</v>
      </c>
      <c r="F136" s="93" t="s">
        <v>119</v>
      </c>
      <c r="G136" s="95" t="s">
        <v>1</v>
      </c>
      <c r="H136" s="96" t="s">
        <v>120</v>
      </c>
      <c r="I136" s="208" t="s">
        <v>119</v>
      </c>
      <c r="J136" s="96" t="s">
        <v>1</v>
      </c>
      <c r="K136" s="94" t="s">
        <v>3</v>
      </c>
      <c r="Q136" s="147"/>
      <c r="R136" s="148"/>
      <c r="S136" s="98"/>
      <c r="T136" s="98"/>
      <c r="U136" s="99"/>
    </row>
    <row r="137" spans="1:25" ht="13.5" customHeight="1" x14ac:dyDescent="0.2">
      <c r="A137" s="235" t="s">
        <v>121</v>
      </c>
      <c r="B137" s="100">
        <v>0.28999999999999998</v>
      </c>
      <c r="C137" s="101"/>
      <c r="D137" s="102">
        <f>B137*C137</f>
        <v>0</v>
      </c>
      <c r="E137" s="103">
        <v>0.36</v>
      </c>
      <c r="F137" s="101"/>
      <c r="G137" s="104">
        <f>E137*F137</f>
        <v>0</v>
      </c>
      <c r="H137" s="100">
        <v>0.21</v>
      </c>
      <c r="I137" s="101"/>
      <c r="J137" s="102">
        <f>H137*I137</f>
        <v>0</v>
      </c>
      <c r="K137" s="105">
        <f>D137+G137+J137</f>
        <v>0</v>
      </c>
      <c r="M137" s="300"/>
      <c r="N137" s="209"/>
      <c r="O137" s="107"/>
      <c r="P137" s="107"/>
      <c r="Q137" s="209"/>
      <c r="R137" s="149"/>
      <c r="T137" s="108"/>
      <c r="V137" s="106"/>
      <c r="W137" s="106"/>
      <c r="X137" s="106"/>
      <c r="Y137" s="106"/>
    </row>
    <row r="138" spans="1:25" ht="13.5" customHeight="1" x14ac:dyDescent="0.2">
      <c r="A138" s="235" t="s">
        <v>123</v>
      </c>
      <c r="B138" s="100">
        <v>0.37</v>
      </c>
      <c r="C138" s="101"/>
      <c r="D138" s="102">
        <f t="shared" ref="D138:D139" si="12">B138*C138</f>
        <v>0</v>
      </c>
      <c r="E138" s="103">
        <v>0.46</v>
      </c>
      <c r="F138" s="101"/>
      <c r="G138" s="104">
        <f t="shared" ref="G138:G139" si="13">E138*F138</f>
        <v>0</v>
      </c>
      <c r="H138" s="100">
        <v>0.27</v>
      </c>
      <c r="I138" s="101"/>
      <c r="J138" s="102">
        <f t="shared" ref="J138:J139" si="14">H138*I138</f>
        <v>0</v>
      </c>
      <c r="K138" s="105">
        <f t="shared" ref="K138:K139" si="15">D138+G138+J138</f>
        <v>0</v>
      </c>
      <c r="M138" s="300"/>
      <c r="N138" s="209"/>
      <c r="O138" s="107"/>
      <c r="P138" s="107"/>
      <c r="Q138" s="210"/>
      <c r="R138" s="150"/>
      <c r="S138" s="86"/>
      <c r="T138" s="108"/>
      <c r="V138" s="106"/>
      <c r="W138" s="106"/>
      <c r="X138" s="106"/>
      <c r="Y138" s="106"/>
    </row>
    <row r="139" spans="1:25" ht="13.5" customHeight="1" x14ac:dyDescent="0.2">
      <c r="A139" s="235" t="s">
        <v>125</v>
      </c>
      <c r="B139" s="100">
        <v>0.41</v>
      </c>
      <c r="C139" s="101"/>
      <c r="D139" s="102">
        <f t="shared" si="12"/>
        <v>0</v>
      </c>
      <c r="E139" s="103">
        <v>0.5</v>
      </c>
      <c r="F139" s="101"/>
      <c r="G139" s="104">
        <f t="shared" si="13"/>
        <v>0</v>
      </c>
      <c r="H139" s="100">
        <v>0.28999999999999998</v>
      </c>
      <c r="I139" s="101"/>
      <c r="J139" s="102">
        <f t="shared" si="14"/>
        <v>0</v>
      </c>
      <c r="K139" s="105">
        <f t="shared" si="15"/>
        <v>0</v>
      </c>
      <c r="M139" s="107"/>
      <c r="N139" s="210"/>
      <c r="O139" s="87"/>
      <c r="P139" s="87"/>
      <c r="Q139" s="87"/>
      <c r="R139" s="150"/>
      <c r="S139" s="106"/>
      <c r="T139" s="86"/>
      <c r="V139" s="106"/>
      <c r="W139" s="106"/>
      <c r="X139" s="106"/>
      <c r="Y139" s="106"/>
    </row>
    <row r="140" spans="1:25" ht="13.5" customHeight="1" x14ac:dyDescent="0.2">
      <c r="H140" s="286" t="s">
        <v>127</v>
      </c>
      <c r="I140" s="286"/>
      <c r="J140" s="286"/>
      <c r="K140" s="109">
        <f>SUM(K137:K139)</f>
        <v>0</v>
      </c>
      <c r="M140" s="87"/>
      <c r="N140" s="87"/>
      <c r="O140" s="150"/>
      <c r="P140" s="150"/>
      <c r="Q140" s="150"/>
      <c r="R140" s="150"/>
      <c r="S140" s="106"/>
      <c r="T140" s="86"/>
      <c r="V140" s="106"/>
      <c r="W140" s="106"/>
      <c r="X140" s="106"/>
      <c r="Y140" s="106"/>
    </row>
    <row r="141" spans="1:25" ht="13.5" customHeight="1" x14ac:dyDescent="0.2">
      <c r="A141" s="110" t="s">
        <v>128</v>
      </c>
      <c r="H141" s="111"/>
      <c r="I141" s="111"/>
      <c r="J141" s="111"/>
      <c r="K141" s="112"/>
      <c r="M141" s="150"/>
      <c r="N141" s="150"/>
      <c r="O141" s="150"/>
      <c r="P141" s="150"/>
      <c r="Q141" s="86"/>
      <c r="R141" s="86"/>
      <c r="S141" s="106"/>
      <c r="T141" s="86"/>
      <c r="V141" s="106"/>
      <c r="W141" s="106"/>
      <c r="X141" s="106"/>
      <c r="Y141" s="106"/>
    </row>
    <row r="142" spans="1:25" ht="13.5" customHeight="1" x14ac:dyDescent="0.2">
      <c r="A142" s="287" t="s">
        <v>129</v>
      </c>
      <c r="B142" s="287"/>
      <c r="C142" s="287"/>
      <c r="M142" s="149"/>
      <c r="N142" s="149"/>
      <c r="O142" s="149"/>
      <c r="P142" s="149"/>
      <c r="Q142" s="86"/>
      <c r="R142" s="86"/>
      <c r="S142" s="86"/>
      <c r="T142" s="86"/>
      <c r="V142" s="106"/>
      <c r="W142" s="106"/>
      <c r="X142" s="106"/>
      <c r="Y142" s="106"/>
    </row>
    <row r="143" spans="1:25" ht="13.5" customHeight="1" x14ac:dyDescent="0.2">
      <c r="A143" s="288"/>
      <c r="B143" s="288"/>
      <c r="C143" s="288"/>
      <c r="D143" s="288"/>
      <c r="H143" s="113" t="s">
        <v>130</v>
      </c>
      <c r="I143" s="113" t="s">
        <v>131</v>
      </c>
      <c r="J143" s="114" t="s">
        <v>0</v>
      </c>
      <c r="K143" s="234"/>
      <c r="M143" s="149"/>
      <c r="N143" s="149"/>
      <c r="O143" s="149"/>
      <c r="P143" s="149"/>
      <c r="Q143" s="86"/>
      <c r="R143" s="86"/>
      <c r="S143" s="86"/>
      <c r="T143" s="86"/>
      <c r="V143" s="106"/>
      <c r="W143" s="106"/>
      <c r="X143" s="106"/>
      <c r="Y143" s="106"/>
    </row>
    <row r="144" spans="1:25" ht="13.5" customHeight="1" x14ac:dyDescent="0.2">
      <c r="A144" s="289" t="s">
        <v>2</v>
      </c>
      <c r="B144" s="290"/>
      <c r="C144" s="290"/>
      <c r="D144" s="290"/>
      <c r="E144" s="115"/>
      <c r="F144" s="115"/>
      <c r="G144" s="116"/>
      <c r="H144" s="117"/>
      <c r="I144" s="118"/>
      <c r="J144" s="119">
        <f>SUM(H144*I144)</f>
        <v>0</v>
      </c>
      <c r="K144" s="120"/>
      <c r="M144" s="149"/>
      <c r="N144" s="149"/>
      <c r="O144" s="149"/>
      <c r="P144" s="149"/>
      <c r="Q144" s="86"/>
      <c r="R144" s="86"/>
      <c r="S144" s="86"/>
      <c r="T144" s="86"/>
      <c r="V144" s="106"/>
      <c r="W144" s="106"/>
      <c r="X144" s="106"/>
      <c r="Y144" s="106"/>
    </row>
    <row r="145" spans="1:25" ht="13.5" customHeight="1" x14ac:dyDescent="0.2">
      <c r="A145" s="295" t="s">
        <v>132</v>
      </c>
      <c r="B145" s="296"/>
      <c r="C145" s="296"/>
      <c r="D145" s="296"/>
      <c r="H145" s="117"/>
      <c r="I145" s="118"/>
      <c r="J145" s="119">
        <f>SUM(H145*I145)</f>
        <v>0</v>
      </c>
      <c r="K145" s="120"/>
      <c r="M145" s="85"/>
      <c r="N145" s="85"/>
      <c r="O145" s="85"/>
      <c r="P145" s="85"/>
      <c r="Q145" s="86"/>
      <c r="R145" s="86"/>
      <c r="S145" s="86"/>
      <c r="T145" s="86"/>
      <c r="V145" s="106"/>
      <c r="W145" s="106"/>
      <c r="X145" s="106"/>
      <c r="Y145" s="106"/>
    </row>
    <row r="146" spans="1:25" s="122" customFormat="1" ht="13.5" customHeight="1" x14ac:dyDescent="0.2">
      <c r="A146" s="292"/>
      <c r="B146" s="293"/>
      <c r="C146" s="293"/>
      <c r="D146" s="293"/>
      <c r="E146" s="293"/>
      <c r="F146" s="293"/>
      <c r="G146" s="294"/>
      <c r="H146" s="100" t="s">
        <v>133</v>
      </c>
      <c r="I146" s="114" t="s">
        <v>131</v>
      </c>
      <c r="J146" s="100" t="s">
        <v>0</v>
      </c>
      <c r="K146" s="121"/>
      <c r="M146" s="123"/>
      <c r="N146" s="123"/>
      <c r="O146" s="123"/>
      <c r="P146" s="123"/>
      <c r="Q146" s="124"/>
      <c r="R146" s="124"/>
      <c r="S146" s="124"/>
      <c r="T146" s="124"/>
      <c r="U146" s="124"/>
    </row>
    <row r="147" spans="1:25" ht="13.5" customHeight="1" x14ac:dyDescent="0.2">
      <c r="A147" s="289" t="s">
        <v>134</v>
      </c>
      <c r="B147" s="290"/>
      <c r="C147" s="290"/>
      <c r="D147" s="290"/>
      <c r="E147" s="290"/>
      <c r="F147" s="290"/>
      <c r="G147" s="291"/>
      <c r="H147" s="100">
        <v>1.49</v>
      </c>
      <c r="I147" s="125"/>
      <c r="J147" s="119">
        <f>SUM(H147*I147)</f>
        <v>0</v>
      </c>
      <c r="K147" s="120"/>
      <c r="M147" s="85"/>
      <c r="N147" s="85"/>
      <c r="O147" s="85"/>
      <c r="P147" s="85"/>
      <c r="Q147" s="86"/>
      <c r="R147" s="86"/>
      <c r="S147" s="86"/>
      <c r="T147" s="86"/>
      <c r="V147" s="106"/>
      <c r="W147" s="106"/>
      <c r="X147" s="106"/>
      <c r="Y147" s="106"/>
    </row>
    <row r="148" spans="1:25" ht="13.5" customHeight="1" x14ac:dyDescent="0.2">
      <c r="A148" s="289" t="s">
        <v>135</v>
      </c>
      <c r="B148" s="290"/>
      <c r="C148" s="290"/>
      <c r="D148" s="290"/>
      <c r="E148" s="290"/>
      <c r="F148" s="290"/>
      <c r="G148" s="291"/>
      <c r="H148" s="100">
        <v>1.9</v>
      </c>
      <c r="I148" s="125"/>
      <c r="J148" s="119">
        <f>SUM(H148*I148)</f>
        <v>0</v>
      </c>
      <c r="K148" s="120"/>
      <c r="M148" s="85"/>
      <c r="N148" s="85"/>
      <c r="O148" s="85"/>
      <c r="P148" s="85"/>
      <c r="Q148" s="86"/>
      <c r="R148" s="86"/>
      <c r="S148" s="86"/>
      <c r="T148" s="86"/>
      <c r="V148" s="106"/>
      <c r="W148" s="106"/>
      <c r="X148" s="106"/>
      <c r="Y148" s="106"/>
    </row>
    <row r="149" spans="1:25" ht="13.5" customHeight="1" x14ac:dyDescent="0.2">
      <c r="A149" s="289" t="s">
        <v>136</v>
      </c>
      <c r="B149" s="290"/>
      <c r="C149" s="290"/>
      <c r="D149" s="290"/>
      <c r="E149" s="290"/>
      <c r="F149" s="290"/>
      <c r="G149" s="291"/>
      <c r="H149" s="117"/>
      <c r="I149" s="125"/>
      <c r="J149" s="119">
        <f>SUM(H149*I149)</f>
        <v>0</v>
      </c>
      <c r="K149" s="120"/>
      <c r="M149" s="124" t="str">
        <f>IF(E135="","",IF(E135&lt;=5,A137,IF(E135&gt;5,"")))</f>
        <v/>
      </c>
      <c r="N149" s="124" t="str">
        <f>IF(E135="","",IF(E135&lt;=5,"",IF(E135=6,A138,IF(E135=7,A138,IF(E135&gt;7,"")))))</f>
        <v/>
      </c>
      <c r="O149" s="124" t="str">
        <f>IF(E135="","",IF(E135&lt;8,"",A139))</f>
        <v/>
      </c>
      <c r="P149" s="86"/>
      <c r="Q149" s="86"/>
      <c r="R149" s="86"/>
      <c r="S149" s="86"/>
      <c r="T149" s="86"/>
      <c r="V149" s="106"/>
      <c r="W149" s="106"/>
      <c r="X149" s="106"/>
      <c r="Y149" s="106"/>
    </row>
    <row r="150" spans="1:25" ht="13.5" customHeight="1" x14ac:dyDescent="0.2">
      <c r="A150" s="289" t="s">
        <v>137</v>
      </c>
      <c r="B150" s="290"/>
      <c r="C150" s="290"/>
      <c r="D150" s="290"/>
      <c r="E150" s="290"/>
      <c r="F150" s="290"/>
      <c r="G150" s="291"/>
      <c r="H150" s="117"/>
      <c r="I150" s="125"/>
      <c r="J150" s="119">
        <f>SUM(H150*I150)</f>
        <v>0</v>
      </c>
      <c r="K150" s="120"/>
      <c r="Q150" s="86"/>
      <c r="R150" s="86"/>
      <c r="S150" s="86"/>
      <c r="T150" s="86"/>
    </row>
    <row r="151" spans="1:25" ht="13.5" customHeight="1" x14ac:dyDescent="0.2">
      <c r="A151" s="289" t="s">
        <v>138</v>
      </c>
      <c r="B151" s="290"/>
      <c r="C151" s="290"/>
      <c r="D151" s="290"/>
      <c r="E151" s="290"/>
      <c r="F151" s="290"/>
      <c r="G151" s="291"/>
      <c r="H151" s="117"/>
      <c r="I151" s="125"/>
      <c r="J151" s="119">
        <f>SUM(H151*I151)</f>
        <v>0</v>
      </c>
      <c r="K151" s="120"/>
      <c r="Q151" s="86"/>
      <c r="R151" s="86"/>
      <c r="S151" s="86"/>
      <c r="T151" s="86"/>
    </row>
    <row r="152" spans="1:25" ht="13.5" customHeight="1" x14ac:dyDescent="0.2">
      <c r="H152" s="286" t="s">
        <v>60</v>
      </c>
      <c r="I152" s="286"/>
      <c r="J152" s="298"/>
      <c r="K152" s="126">
        <f>SUM(J146:J151)+J144+J145</f>
        <v>0</v>
      </c>
    </row>
    <row r="153" spans="1:25" ht="13.5" customHeight="1" x14ac:dyDescent="0.2">
      <c r="A153" s="110" t="s">
        <v>139</v>
      </c>
      <c r="H153" s="111"/>
      <c r="I153" s="111"/>
      <c r="J153" s="111"/>
      <c r="K153" s="112"/>
    </row>
    <row r="154" spans="1:25" ht="13.5" customHeight="1" x14ac:dyDescent="0.2">
      <c r="A154" s="297" t="s">
        <v>140</v>
      </c>
      <c r="B154" s="297"/>
      <c r="C154" s="297"/>
      <c r="D154" s="299"/>
      <c r="E154" s="299"/>
      <c r="F154" s="240"/>
      <c r="Q154" s="86"/>
    </row>
    <row r="155" spans="1:25" ht="51.75" customHeight="1" x14ac:dyDescent="0.2">
      <c r="A155" s="236" t="s">
        <v>141</v>
      </c>
      <c r="B155" s="129"/>
      <c r="C155" s="238" t="s">
        <v>190</v>
      </c>
      <c r="D155" s="237" t="s">
        <v>131</v>
      </c>
      <c r="E155" s="237" t="s">
        <v>0</v>
      </c>
      <c r="F155" s="239" t="s">
        <v>191</v>
      </c>
      <c r="G155" s="237" t="s">
        <v>131</v>
      </c>
      <c r="H155" s="237" t="s">
        <v>0</v>
      </c>
      <c r="I155" s="238" t="s">
        <v>192</v>
      </c>
      <c r="J155" s="237" t="s">
        <v>131</v>
      </c>
      <c r="K155" s="237" t="s">
        <v>0</v>
      </c>
      <c r="Q155" s="86"/>
    </row>
    <row r="156" spans="1:25" ht="13.5" customHeight="1" x14ac:dyDescent="0.2">
      <c r="A156" s="236" t="s">
        <v>142</v>
      </c>
      <c r="B156" s="129"/>
      <c r="C156" s="100">
        <v>110</v>
      </c>
      <c r="D156" s="125">
        <v>0</v>
      </c>
      <c r="E156" s="119">
        <f>SUM(C156*D156)</f>
        <v>0</v>
      </c>
      <c r="F156" s="100">
        <v>90</v>
      </c>
      <c r="G156" s="125">
        <v>0</v>
      </c>
      <c r="H156" s="119">
        <f>SUM(F156*G156)</f>
        <v>0</v>
      </c>
      <c r="I156" s="100">
        <v>70</v>
      </c>
      <c r="J156" s="125">
        <v>0</v>
      </c>
      <c r="K156" s="119">
        <f>SUM(I156*J156)</f>
        <v>0</v>
      </c>
      <c r="Q156" s="86"/>
    </row>
    <row r="157" spans="1:25" ht="13.5" customHeight="1" x14ac:dyDescent="0.2">
      <c r="A157" s="236" t="s">
        <v>143</v>
      </c>
      <c r="B157" s="129"/>
      <c r="C157" s="100">
        <f>SUM(C156)-(C156*10%)</f>
        <v>99</v>
      </c>
      <c r="D157" s="125">
        <v>0</v>
      </c>
      <c r="E157" s="119">
        <f>SUM(C157*D157)</f>
        <v>0</v>
      </c>
      <c r="F157" s="100">
        <f>SUM(F156)-(F156*10%)</f>
        <v>81</v>
      </c>
      <c r="G157" s="125">
        <v>0</v>
      </c>
      <c r="H157" s="119">
        <f>SUM(F157*G157)</f>
        <v>0</v>
      </c>
      <c r="I157" s="100">
        <f>SUM(I156)-(I156*10%)</f>
        <v>63</v>
      </c>
      <c r="J157" s="125">
        <v>0</v>
      </c>
      <c r="K157" s="119">
        <f>SUM(I157*J157)</f>
        <v>0</v>
      </c>
      <c r="M157" s="127"/>
      <c r="N157" s="127"/>
      <c r="O157" s="127"/>
      <c r="P157" s="127"/>
      <c r="Q157" s="86"/>
      <c r="R157" s="86"/>
      <c r="S157" s="86"/>
      <c r="T157" s="86"/>
    </row>
    <row r="158" spans="1:25" ht="13.5" customHeight="1" x14ac:dyDescent="0.2">
      <c r="A158" s="236" t="s">
        <v>144</v>
      </c>
      <c r="B158" s="129"/>
      <c r="C158" s="100">
        <f>SUM(C156)-(C156*20%)</f>
        <v>88</v>
      </c>
      <c r="D158" s="125">
        <v>0</v>
      </c>
      <c r="E158" s="119">
        <f>SUM(C158*D158)</f>
        <v>0</v>
      </c>
      <c r="F158" s="100">
        <f>SUM(F156)-(F156*20%)</f>
        <v>72</v>
      </c>
      <c r="G158" s="125">
        <v>0</v>
      </c>
      <c r="H158" s="119">
        <f>SUM(F158*G158)</f>
        <v>0</v>
      </c>
      <c r="I158" s="100">
        <f>SUM(I156)-(I156*20%)</f>
        <v>56</v>
      </c>
      <c r="J158" s="125">
        <v>0</v>
      </c>
      <c r="K158" s="119">
        <f>SUM(I158*J158)</f>
        <v>0</v>
      </c>
      <c r="M158" s="127"/>
      <c r="N158" s="127"/>
      <c r="O158" s="127"/>
      <c r="P158" s="127"/>
      <c r="Q158" s="86"/>
      <c r="R158" s="86"/>
      <c r="S158" s="86"/>
      <c r="T158" s="86"/>
    </row>
    <row r="159" spans="1:25" ht="13.5" customHeight="1" x14ac:dyDescent="0.2">
      <c r="A159" s="236" t="s">
        <v>145</v>
      </c>
      <c r="B159" s="129"/>
      <c r="C159" s="100">
        <v>36</v>
      </c>
      <c r="D159" s="125">
        <v>0</v>
      </c>
      <c r="E159" s="119">
        <f>SUM(C159*D159)</f>
        <v>0</v>
      </c>
      <c r="F159" s="100">
        <v>36</v>
      </c>
      <c r="G159" s="125">
        <v>0</v>
      </c>
      <c r="H159" s="119">
        <f>SUM(F159*G159)</f>
        <v>0</v>
      </c>
      <c r="I159" s="100">
        <v>36</v>
      </c>
      <c r="J159" s="125">
        <v>0</v>
      </c>
      <c r="K159" s="119">
        <f>SUM(I159*J159)</f>
        <v>0</v>
      </c>
      <c r="Q159" s="86"/>
    </row>
    <row r="160" spans="1:25" ht="13.5" customHeight="1" x14ac:dyDescent="0.2">
      <c r="A160" s="128"/>
      <c r="B160" s="128"/>
      <c r="C160" s="128"/>
      <c r="D160" s="128"/>
      <c r="E160" s="130"/>
      <c r="F160" s="131"/>
      <c r="G160" s="132"/>
      <c r="H160" s="308" t="s">
        <v>146</v>
      </c>
      <c r="I160" s="309"/>
      <c r="J160" s="310"/>
      <c r="K160" s="109">
        <f>SUM(K156:K159,H156:H159,E156:E159)</f>
        <v>0</v>
      </c>
      <c r="Q160" s="86"/>
    </row>
    <row r="161" spans="1:17" ht="13.5" customHeight="1" x14ac:dyDescent="0.2">
      <c r="A161" s="134" t="s">
        <v>147</v>
      </c>
      <c r="B161" s="128"/>
      <c r="C161" s="128"/>
      <c r="D161" s="128"/>
      <c r="E161" s="130"/>
      <c r="F161" s="131"/>
      <c r="G161" s="132"/>
      <c r="H161" s="111"/>
      <c r="I161" s="111"/>
      <c r="J161" s="111"/>
      <c r="K161" s="120"/>
      <c r="Q161" s="86"/>
    </row>
    <row r="162" spans="1:17" ht="13.5" customHeight="1" x14ac:dyDescent="0.2">
      <c r="A162" s="297" t="s">
        <v>148</v>
      </c>
      <c r="B162" s="297"/>
      <c r="C162" s="297"/>
      <c r="N162" s="288"/>
      <c r="O162" s="288"/>
      <c r="P162" s="133"/>
    </row>
    <row r="163" spans="1:17" ht="13.5" customHeight="1" x14ac:dyDescent="0.2">
      <c r="A163" s="113" t="s">
        <v>149</v>
      </c>
      <c r="B163" s="135" t="s">
        <v>150</v>
      </c>
      <c r="C163" s="113" t="s">
        <v>131</v>
      </c>
      <c r="D163" s="136" t="s">
        <v>0</v>
      </c>
      <c r="E163" s="114" t="s">
        <v>151</v>
      </c>
      <c r="F163" s="113" t="s">
        <v>131</v>
      </c>
      <c r="G163" s="136" t="s">
        <v>0</v>
      </c>
      <c r="H163" s="114" t="s">
        <v>4</v>
      </c>
      <c r="I163" s="114" t="s">
        <v>131</v>
      </c>
      <c r="J163" s="114" t="s">
        <v>0</v>
      </c>
      <c r="K163" s="112"/>
      <c r="N163" s="234"/>
      <c r="O163" s="234"/>
      <c r="P163" s="133"/>
    </row>
    <row r="164" spans="1:17" ht="13.5" customHeight="1" x14ac:dyDescent="0.2">
      <c r="A164" s="114" t="s">
        <v>153</v>
      </c>
      <c r="B164" s="100">
        <v>15.25</v>
      </c>
      <c r="C164" s="118"/>
      <c r="D164" s="137">
        <f>SUM(B164*C164)</f>
        <v>0</v>
      </c>
      <c r="E164" s="100">
        <v>7.63</v>
      </c>
      <c r="F164" s="118"/>
      <c r="G164" s="137">
        <f>SUM(E164*F164)</f>
        <v>0</v>
      </c>
      <c r="H164" s="117"/>
      <c r="I164" s="118"/>
      <c r="J164" s="119">
        <f>SUM(H164*I164)</f>
        <v>0</v>
      </c>
      <c r="M164" s="234"/>
      <c r="N164" s="288"/>
      <c r="O164" s="288"/>
      <c r="P164" s="133"/>
    </row>
    <row r="165" spans="1:17" ht="13.5" customHeight="1" x14ac:dyDescent="0.2">
      <c r="A165" s="114" t="s">
        <v>154</v>
      </c>
      <c r="B165" s="100">
        <v>15.25</v>
      </c>
      <c r="C165" s="118"/>
      <c r="D165" s="137">
        <f>SUM(B165*C165)</f>
        <v>0</v>
      </c>
      <c r="E165" s="100"/>
      <c r="F165" s="138"/>
      <c r="G165" s="137">
        <f>SUM(E165*F165)</f>
        <v>0</v>
      </c>
      <c r="H165" s="100"/>
      <c r="I165" s="138"/>
      <c r="J165" s="119">
        <f>SUM(H165*I165)</f>
        <v>0</v>
      </c>
      <c r="K165" s="234"/>
      <c r="M165" s="150"/>
      <c r="N165" s="141"/>
      <c r="O165" s="141"/>
      <c r="P165" s="141"/>
    </row>
    <row r="166" spans="1:17" ht="13.5" customHeight="1" x14ac:dyDescent="0.2">
      <c r="H166" s="286" t="s">
        <v>155</v>
      </c>
      <c r="I166" s="286"/>
      <c r="J166" s="286"/>
      <c r="K166" s="109">
        <f>SUM(D164:D165,G164:G165,J164:J165)</f>
        <v>0</v>
      </c>
      <c r="M166" s="141"/>
      <c r="N166" s="141"/>
      <c r="O166" s="141"/>
      <c r="P166" s="141"/>
    </row>
    <row r="167" spans="1:17" ht="13.5" customHeight="1" x14ac:dyDescent="0.2">
      <c r="H167" s="242"/>
      <c r="I167" s="242"/>
      <c r="J167" s="242"/>
      <c r="K167" s="241"/>
      <c r="M167" s="151" t="s">
        <v>152</v>
      </c>
      <c r="N167" s="141"/>
      <c r="O167" s="141"/>
      <c r="P167" s="141"/>
    </row>
    <row r="168" spans="1:17" ht="13.5" customHeight="1" x14ac:dyDescent="0.2">
      <c r="K168" s="120"/>
      <c r="M168" s="143">
        <f>SUM(K140+K152+K160+K166)</f>
        <v>0</v>
      </c>
      <c r="N168" s="127"/>
      <c r="O168" s="127"/>
      <c r="P168" s="127"/>
    </row>
    <row r="169" spans="1:17" ht="8.25" customHeight="1" x14ac:dyDescent="0.2"/>
  </sheetData>
  <sheetProtection algorithmName="SHA-512" hashValue="r57LEQzU+D8k9k1WRYjvipwkFQhGBJ6bOFncNAFw6JDB4FunofCAMAgsRLO1Xoeoj0EDfd/6eiinXpbMDILX9A==" saltValue="m3hZlmO/acggkg/3Q83CVw==" spinCount="100000" sheet="1" objects="1" scenarios="1" selectLockedCells="1"/>
  <mergeCells count="100">
    <mergeCell ref="H160:J160"/>
    <mergeCell ref="H166:J166"/>
    <mergeCell ref="A1:N1"/>
    <mergeCell ref="B4:E4"/>
    <mergeCell ref="B5:E5"/>
    <mergeCell ref="B6:E6"/>
    <mergeCell ref="A18:D18"/>
    <mergeCell ref="A19:G19"/>
    <mergeCell ref="A20:G20"/>
    <mergeCell ref="A21:G21"/>
    <mergeCell ref="A22:G22"/>
    <mergeCell ref="M10:M11"/>
    <mergeCell ref="A23:G23"/>
    <mergeCell ref="A8:D8"/>
    <mergeCell ref="H13:J13"/>
    <mergeCell ref="A15:C15"/>
    <mergeCell ref="A151:G151"/>
    <mergeCell ref="A16:D16"/>
    <mergeCell ref="A17:D17"/>
    <mergeCell ref="N35:O35"/>
    <mergeCell ref="A24:G24"/>
    <mergeCell ref="H25:J25"/>
    <mergeCell ref="A27:C27"/>
    <mergeCell ref="D27:E27"/>
    <mergeCell ref="H33:J33"/>
    <mergeCell ref="A35:C35"/>
    <mergeCell ref="A60:D60"/>
    <mergeCell ref="N37:O37"/>
    <mergeCell ref="A43:N43"/>
    <mergeCell ref="M52:M53"/>
    <mergeCell ref="B46:E46"/>
    <mergeCell ref="B47:E47"/>
    <mergeCell ref="B48:E48"/>
    <mergeCell ref="H39:J39"/>
    <mergeCell ref="A50:D50"/>
    <mergeCell ref="H55:J55"/>
    <mergeCell ref="A57:C57"/>
    <mergeCell ref="A58:D58"/>
    <mergeCell ref="A59:D59"/>
    <mergeCell ref="H67:J67"/>
    <mergeCell ref="A69:C69"/>
    <mergeCell ref="D69:E69"/>
    <mergeCell ref="A61:G61"/>
    <mergeCell ref="A62:G62"/>
    <mergeCell ref="A63:G63"/>
    <mergeCell ref="A64:G64"/>
    <mergeCell ref="A65:G65"/>
    <mergeCell ref="A66:G66"/>
    <mergeCell ref="A92:D92"/>
    <mergeCell ref="H97:J97"/>
    <mergeCell ref="N77:O77"/>
    <mergeCell ref="N79:O79"/>
    <mergeCell ref="M94:M95"/>
    <mergeCell ref="A85:N85"/>
    <mergeCell ref="B88:E88"/>
    <mergeCell ref="B89:E89"/>
    <mergeCell ref="B90:E90"/>
    <mergeCell ref="H75:J75"/>
    <mergeCell ref="A77:C77"/>
    <mergeCell ref="H81:J81"/>
    <mergeCell ref="H109:J109"/>
    <mergeCell ref="A111:C111"/>
    <mergeCell ref="D111:E111"/>
    <mergeCell ref="A99:C99"/>
    <mergeCell ref="A100:D100"/>
    <mergeCell ref="A101:D101"/>
    <mergeCell ref="A102:D102"/>
    <mergeCell ref="A103:G103"/>
    <mergeCell ref="A104:G104"/>
    <mergeCell ref="A105:G105"/>
    <mergeCell ref="A106:G106"/>
    <mergeCell ref="A107:G107"/>
    <mergeCell ref="A108:G108"/>
    <mergeCell ref="H117:J117"/>
    <mergeCell ref="N119:O119"/>
    <mergeCell ref="A119:C119"/>
    <mergeCell ref="N121:O121"/>
    <mergeCell ref="H123:J123"/>
    <mergeCell ref="M137:M138"/>
    <mergeCell ref="B131:E131"/>
    <mergeCell ref="A128:N128"/>
    <mergeCell ref="B132:E132"/>
    <mergeCell ref="B133:E133"/>
    <mergeCell ref="A135:D135"/>
    <mergeCell ref="H140:J140"/>
    <mergeCell ref="A142:C142"/>
    <mergeCell ref="N164:O164"/>
    <mergeCell ref="N162:O162"/>
    <mergeCell ref="A149:G149"/>
    <mergeCell ref="A143:D143"/>
    <mergeCell ref="A146:G146"/>
    <mergeCell ref="A147:G147"/>
    <mergeCell ref="A148:G148"/>
    <mergeCell ref="A144:D144"/>
    <mergeCell ref="A145:D145"/>
    <mergeCell ref="A150:G150"/>
    <mergeCell ref="A162:C162"/>
    <mergeCell ref="H152:J152"/>
    <mergeCell ref="A154:C154"/>
    <mergeCell ref="D154:E154"/>
  </mergeCells>
  <pageMargins left="0.11811023622047245" right="0.11811023622047245" top="0.15748031496062992" bottom="0.15748031496062992"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59999389629810485"/>
    <pageSetUpPr fitToPage="1"/>
  </sheetPr>
  <dimension ref="B3:V18"/>
  <sheetViews>
    <sheetView workbookViewId="0">
      <selection activeCell="D28" sqref="D28"/>
    </sheetView>
  </sheetViews>
  <sheetFormatPr baseColWidth="10" defaultColWidth="11.42578125" defaultRowHeight="12.75" x14ac:dyDescent="0.2"/>
  <cols>
    <col min="1" max="1" width="11.42578125" style="1"/>
    <col min="2" max="2" width="18.28515625" style="1" customWidth="1"/>
    <col min="3" max="3" width="47.28515625" style="1" customWidth="1"/>
    <col min="4" max="4" width="25" style="1" customWidth="1"/>
    <col min="5" max="16384" width="11.42578125" style="1"/>
  </cols>
  <sheetData>
    <row r="3" spans="2:22" ht="21.75" customHeight="1" x14ac:dyDescent="0.2">
      <c r="B3" s="84" t="s">
        <v>80</v>
      </c>
      <c r="C3" s="84" t="s">
        <v>79</v>
      </c>
      <c r="D3" s="84" t="s">
        <v>78</v>
      </c>
    </row>
    <row r="4" spans="2:22" ht="18" customHeight="1" x14ac:dyDescent="0.2">
      <c r="B4" s="2">
        <v>2</v>
      </c>
      <c r="C4" s="38" t="s">
        <v>104</v>
      </c>
      <c r="D4" s="75">
        <v>2500</v>
      </c>
    </row>
    <row r="5" spans="2:22" ht="18" customHeight="1" x14ac:dyDescent="0.2">
      <c r="B5" s="2">
        <v>3</v>
      </c>
      <c r="C5" s="38" t="s">
        <v>105</v>
      </c>
      <c r="D5" s="75">
        <v>2500</v>
      </c>
    </row>
    <row r="6" spans="2:22" ht="18" customHeight="1" x14ac:dyDescent="0.2">
      <c r="B6" s="2">
        <v>4</v>
      </c>
      <c r="C6" s="38" t="s">
        <v>106</v>
      </c>
      <c r="D6" s="75">
        <v>2500</v>
      </c>
    </row>
    <row r="7" spans="2:22" ht="18" customHeight="1" x14ac:dyDescent="0.2">
      <c r="B7" s="2">
        <v>5</v>
      </c>
      <c r="C7" s="38" t="s">
        <v>107</v>
      </c>
      <c r="D7" s="75">
        <v>2800</v>
      </c>
      <c r="V7" s="27" t="s">
        <v>99</v>
      </c>
    </row>
    <row r="8" spans="2:22" ht="18" customHeight="1" x14ac:dyDescent="0.2">
      <c r="B8" s="2">
        <v>6</v>
      </c>
      <c r="C8" s="38" t="s">
        <v>108</v>
      </c>
      <c r="D8" s="75">
        <v>2800</v>
      </c>
      <c r="V8" s="27" t="s">
        <v>98</v>
      </c>
    </row>
    <row r="9" spans="2:22" ht="18" customHeight="1" x14ac:dyDescent="0.2">
      <c r="B9" s="2">
        <v>7</v>
      </c>
      <c r="C9" s="38" t="s">
        <v>109</v>
      </c>
      <c r="D9" s="75">
        <v>3300</v>
      </c>
    </row>
    <row r="10" spans="2:22" ht="18" customHeight="1" x14ac:dyDescent="0.2">
      <c r="B10" s="2">
        <v>8</v>
      </c>
      <c r="C10" s="38" t="s">
        <v>167</v>
      </c>
      <c r="D10" s="75">
        <v>2800</v>
      </c>
    </row>
    <row r="11" spans="2:22" ht="18" customHeight="1" x14ac:dyDescent="0.2">
      <c r="B11" s="2">
        <v>9</v>
      </c>
      <c r="C11" s="38" t="s">
        <v>110</v>
      </c>
      <c r="D11" s="75">
        <v>3300</v>
      </c>
    </row>
    <row r="12" spans="2:22" ht="18" customHeight="1" x14ac:dyDescent="0.2">
      <c r="B12" s="2">
        <v>10</v>
      </c>
      <c r="C12" s="38" t="s">
        <v>111</v>
      </c>
      <c r="D12" s="75">
        <v>3600</v>
      </c>
    </row>
    <row r="13" spans="2:22" ht="18" customHeight="1" x14ac:dyDescent="0.2">
      <c r="B13" s="2">
        <v>11</v>
      </c>
      <c r="C13" s="38" t="s">
        <v>112</v>
      </c>
      <c r="D13" s="75">
        <v>3600</v>
      </c>
    </row>
    <row r="14" spans="2:22" ht="18" customHeight="1" x14ac:dyDescent="0.2">
      <c r="B14" s="2">
        <v>12</v>
      </c>
      <c r="C14" s="38" t="s">
        <v>113</v>
      </c>
      <c r="D14" s="75">
        <v>2800</v>
      </c>
    </row>
    <row r="15" spans="2:22" ht="18" customHeight="1" x14ac:dyDescent="0.2">
      <c r="B15" s="2">
        <v>13</v>
      </c>
      <c r="C15" s="38" t="s">
        <v>114</v>
      </c>
      <c r="D15" s="75">
        <v>3300</v>
      </c>
    </row>
    <row r="16" spans="2:22" ht="18" customHeight="1" x14ac:dyDescent="0.2">
      <c r="B16" s="2">
        <v>14</v>
      </c>
      <c r="C16" s="38" t="s">
        <v>81</v>
      </c>
      <c r="D16" s="75">
        <v>4000</v>
      </c>
    </row>
    <row r="17" spans="2:4" ht="18" customHeight="1" x14ac:dyDescent="0.2">
      <c r="B17" s="2">
        <v>15</v>
      </c>
      <c r="C17" s="38" t="s">
        <v>82</v>
      </c>
      <c r="D17" s="75">
        <v>3300</v>
      </c>
    </row>
    <row r="18" spans="2:4" ht="18" customHeight="1" x14ac:dyDescent="0.2">
      <c r="B18" s="2">
        <v>16</v>
      </c>
      <c r="C18" s="38" t="s">
        <v>83</v>
      </c>
      <c r="D18" s="75">
        <v>2700</v>
      </c>
    </row>
  </sheetData>
  <sheetProtection algorithmName="SHA-512" hashValue="bLNivaww0sqNhXVgt5O9Jt2KoS1lQxRr4GM8OgBYaR9KFtnETY9r4JLId32mBwz6D61BXmNM+DL7CbAHzT8cvw==" saltValue="ejSfxrO/YCvMkXk/sel37g==" spinCount="100000" sheet="1" objects="1" scenarios="1" selectLockedCells="1"/>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9" tint="-0.249977111117893"/>
    <pageSetUpPr fitToPage="1"/>
  </sheetPr>
  <dimension ref="A1:D34"/>
  <sheetViews>
    <sheetView topLeftCell="B7" workbookViewId="0">
      <selection sqref="A1:XFD1048576"/>
    </sheetView>
  </sheetViews>
  <sheetFormatPr baseColWidth="10" defaultColWidth="11.42578125" defaultRowHeight="12.75" x14ac:dyDescent="0.2"/>
  <cols>
    <col min="1" max="1" width="14.42578125" style="23" customWidth="1"/>
    <col min="2" max="2" width="46" style="23" customWidth="1"/>
    <col min="3" max="3" width="53.140625" style="23" customWidth="1"/>
    <col min="4" max="4" width="29.5703125" style="23" customWidth="1"/>
    <col min="5" max="16384" width="11.42578125" style="23"/>
  </cols>
  <sheetData>
    <row r="1" spans="1:4" s="22" customFormat="1" ht="40.5" customHeight="1" x14ac:dyDescent="0.2">
      <c r="A1" s="21" t="s">
        <v>57</v>
      </c>
      <c r="B1" s="21" t="s">
        <v>18</v>
      </c>
      <c r="C1" s="76" t="s">
        <v>19</v>
      </c>
      <c r="D1" s="77" t="s">
        <v>72</v>
      </c>
    </row>
    <row r="2" spans="1:4" s="58" customFormat="1" x14ac:dyDescent="0.2">
      <c r="A2" s="58">
        <v>1</v>
      </c>
      <c r="B2" s="58" t="s">
        <v>43</v>
      </c>
      <c r="C2" s="78" t="s">
        <v>44</v>
      </c>
      <c r="D2" s="79">
        <v>1582</v>
      </c>
    </row>
    <row r="3" spans="1:4" s="58" customFormat="1" x14ac:dyDescent="0.2">
      <c r="A3" s="58">
        <v>2</v>
      </c>
      <c r="B3" s="58" t="s">
        <v>85</v>
      </c>
      <c r="C3" s="78" t="s">
        <v>56</v>
      </c>
      <c r="D3" s="79">
        <v>820</v>
      </c>
    </row>
    <row r="4" spans="1:4" s="58" customFormat="1" x14ac:dyDescent="0.2">
      <c r="A4" s="58">
        <v>3</v>
      </c>
      <c r="B4" s="58" t="s">
        <v>34</v>
      </c>
      <c r="C4" s="78" t="s">
        <v>35</v>
      </c>
      <c r="D4" s="79">
        <v>2840</v>
      </c>
    </row>
    <row r="5" spans="1:4" s="58" customFormat="1" x14ac:dyDescent="0.2">
      <c r="A5" s="59">
        <v>4</v>
      </c>
      <c r="B5" s="59" t="s">
        <v>62</v>
      </c>
      <c r="C5" s="80" t="s">
        <v>70</v>
      </c>
      <c r="D5" s="81"/>
    </row>
    <row r="6" spans="1:4" s="58" customFormat="1" x14ac:dyDescent="0.2">
      <c r="A6" s="58">
        <v>5</v>
      </c>
      <c r="B6" s="58" t="s">
        <v>69</v>
      </c>
      <c r="C6" s="78" t="s">
        <v>46</v>
      </c>
      <c r="D6" s="79">
        <v>1435</v>
      </c>
    </row>
    <row r="7" spans="1:4" s="59" customFormat="1" x14ac:dyDescent="0.2">
      <c r="A7" s="58">
        <v>6</v>
      </c>
      <c r="B7" s="58" t="s">
        <v>66</v>
      </c>
      <c r="C7" s="78" t="s">
        <v>42</v>
      </c>
      <c r="D7" s="79">
        <v>1740</v>
      </c>
    </row>
    <row r="8" spans="1:4" s="58" customFormat="1" x14ac:dyDescent="0.2">
      <c r="A8" s="58">
        <v>7</v>
      </c>
      <c r="B8" s="58" t="s">
        <v>68</v>
      </c>
      <c r="C8" s="78" t="s">
        <v>46</v>
      </c>
      <c r="D8" s="79">
        <v>1435</v>
      </c>
    </row>
    <row r="9" spans="1:4" s="58" customFormat="1" x14ac:dyDescent="0.2">
      <c r="A9" s="58">
        <v>8</v>
      </c>
      <c r="B9" s="58" t="s">
        <v>47</v>
      </c>
      <c r="C9" s="78" t="s">
        <v>48</v>
      </c>
      <c r="D9" s="79">
        <v>1435</v>
      </c>
    </row>
    <row r="10" spans="1:4" s="58" customFormat="1" x14ac:dyDescent="0.2">
      <c r="A10" s="58">
        <v>9</v>
      </c>
      <c r="B10" s="58" t="s">
        <v>54</v>
      </c>
      <c r="C10" s="78" t="s">
        <v>55</v>
      </c>
      <c r="D10" s="79">
        <v>1100</v>
      </c>
    </row>
    <row r="11" spans="1:4" s="58" customFormat="1" x14ac:dyDescent="0.2">
      <c r="A11" s="58">
        <v>10</v>
      </c>
      <c r="B11" s="58" t="s">
        <v>27</v>
      </c>
      <c r="C11" s="78" t="s">
        <v>28</v>
      </c>
      <c r="D11" s="79">
        <v>3600</v>
      </c>
    </row>
    <row r="12" spans="1:4" s="58" customFormat="1" x14ac:dyDescent="0.2">
      <c r="A12" s="58">
        <v>11</v>
      </c>
      <c r="B12" s="58" t="s">
        <v>33</v>
      </c>
      <c r="C12" s="78" t="s">
        <v>32</v>
      </c>
      <c r="D12" s="79">
        <v>3160</v>
      </c>
    </row>
    <row r="13" spans="1:4" s="58" customFormat="1" x14ac:dyDescent="0.2">
      <c r="A13" s="58">
        <v>12</v>
      </c>
      <c r="B13" s="58" t="s">
        <v>31</v>
      </c>
      <c r="C13" s="78" t="s">
        <v>32</v>
      </c>
      <c r="D13" s="79">
        <v>3160</v>
      </c>
    </row>
    <row r="14" spans="1:4" s="58" customFormat="1" x14ac:dyDescent="0.2">
      <c r="A14" s="58">
        <v>13</v>
      </c>
      <c r="B14" s="58" t="s">
        <v>25</v>
      </c>
      <c r="C14" s="78" t="s">
        <v>26</v>
      </c>
      <c r="D14" s="79">
        <v>3714</v>
      </c>
    </row>
    <row r="15" spans="1:4" s="58" customFormat="1" x14ac:dyDescent="0.2">
      <c r="A15" s="58">
        <v>14</v>
      </c>
      <c r="B15" s="60" t="s">
        <v>84</v>
      </c>
      <c r="C15" s="82" t="s">
        <v>86</v>
      </c>
      <c r="D15" s="79">
        <v>3600</v>
      </c>
    </row>
    <row r="16" spans="1:4" s="58" customFormat="1" x14ac:dyDescent="0.2">
      <c r="A16" s="58">
        <v>15</v>
      </c>
      <c r="B16" s="58" t="s">
        <v>21</v>
      </c>
      <c r="C16" s="78" t="s">
        <v>22</v>
      </c>
      <c r="D16" s="79">
        <v>4200</v>
      </c>
    </row>
    <row r="17" spans="1:4" s="58" customFormat="1" x14ac:dyDescent="0.2">
      <c r="A17" s="58">
        <v>16</v>
      </c>
      <c r="B17" s="58" t="s">
        <v>65</v>
      </c>
      <c r="C17" s="78" t="s">
        <v>39</v>
      </c>
      <c r="D17" s="79"/>
    </row>
    <row r="18" spans="1:4" s="58" customFormat="1" x14ac:dyDescent="0.2">
      <c r="A18" s="58">
        <v>17</v>
      </c>
      <c r="B18" s="58" t="s">
        <v>64</v>
      </c>
      <c r="C18" s="78" t="s">
        <v>38</v>
      </c>
      <c r="D18" s="79"/>
    </row>
    <row r="19" spans="1:4" s="58" customFormat="1" x14ac:dyDescent="0.2">
      <c r="A19" s="58">
        <v>18</v>
      </c>
      <c r="B19" s="58" t="s">
        <v>24</v>
      </c>
      <c r="C19" s="78" t="s">
        <v>22</v>
      </c>
      <c r="D19" s="79">
        <v>4200</v>
      </c>
    </row>
    <row r="20" spans="1:4" s="58" customFormat="1" ht="51" x14ac:dyDescent="0.2">
      <c r="A20" s="59">
        <v>19</v>
      </c>
      <c r="B20" s="59" t="s">
        <v>63</v>
      </c>
      <c r="C20" s="83" t="s">
        <v>73</v>
      </c>
      <c r="D20" s="81">
        <v>3450</v>
      </c>
    </row>
    <row r="21" spans="1:4" s="58" customFormat="1" x14ac:dyDescent="0.2">
      <c r="A21" s="58">
        <v>20</v>
      </c>
      <c r="B21" s="58" t="s">
        <v>40</v>
      </c>
      <c r="C21" s="78" t="s">
        <v>41</v>
      </c>
      <c r="D21" s="79">
        <v>1930</v>
      </c>
    </row>
    <row r="22" spans="1:4" s="58" customFormat="1" x14ac:dyDescent="0.2">
      <c r="A22" s="58">
        <v>21</v>
      </c>
      <c r="B22" s="58" t="s">
        <v>23</v>
      </c>
      <c r="C22" s="78" t="s">
        <v>22</v>
      </c>
      <c r="D22" s="79">
        <v>4200</v>
      </c>
    </row>
    <row r="23" spans="1:4" s="58" customFormat="1" x14ac:dyDescent="0.2">
      <c r="A23" s="58">
        <v>22</v>
      </c>
      <c r="B23" s="59" t="s">
        <v>51</v>
      </c>
      <c r="C23" s="80" t="s">
        <v>71</v>
      </c>
      <c r="D23" s="81">
        <v>1360</v>
      </c>
    </row>
    <row r="24" spans="1:4" s="58" customFormat="1" x14ac:dyDescent="0.2">
      <c r="A24" s="58">
        <v>23</v>
      </c>
      <c r="B24" s="58" t="s">
        <v>36</v>
      </c>
      <c r="C24" s="78" t="s">
        <v>37</v>
      </c>
      <c r="D24" s="79">
        <v>2522</v>
      </c>
    </row>
    <row r="25" spans="1:4" s="58" customFormat="1" x14ac:dyDescent="0.2">
      <c r="A25" s="58">
        <v>24</v>
      </c>
      <c r="B25" s="58" t="s">
        <v>67</v>
      </c>
      <c r="C25" s="78" t="s">
        <v>45</v>
      </c>
      <c r="D25" s="79">
        <v>1500</v>
      </c>
    </row>
    <row r="26" spans="1:4" s="58" customFormat="1" x14ac:dyDescent="0.2">
      <c r="A26" s="58">
        <v>25</v>
      </c>
      <c r="B26" s="58" t="s">
        <v>61</v>
      </c>
      <c r="C26" s="78" t="s">
        <v>20</v>
      </c>
      <c r="D26" s="79">
        <v>5460</v>
      </c>
    </row>
    <row r="27" spans="1:4" s="58" customFormat="1" x14ac:dyDescent="0.2">
      <c r="A27" s="58">
        <v>26</v>
      </c>
      <c r="B27" s="58" t="s">
        <v>29</v>
      </c>
      <c r="C27" s="78" t="s">
        <v>30</v>
      </c>
      <c r="D27" s="79">
        <v>3423</v>
      </c>
    </row>
    <row r="28" spans="1:4" s="61" customFormat="1" x14ac:dyDescent="0.2">
      <c r="A28" s="58">
        <v>27</v>
      </c>
      <c r="B28" s="58" t="s">
        <v>75</v>
      </c>
      <c r="C28" s="78" t="s">
        <v>76</v>
      </c>
      <c r="D28" s="79">
        <v>1365</v>
      </c>
    </row>
    <row r="29" spans="1:4" s="58" customFormat="1" x14ac:dyDescent="0.2">
      <c r="A29" s="58">
        <v>28</v>
      </c>
      <c r="B29" s="58" t="s">
        <v>49</v>
      </c>
      <c r="C29" s="78" t="s">
        <v>50</v>
      </c>
      <c r="D29" s="79">
        <v>1200</v>
      </c>
    </row>
    <row r="30" spans="1:4" s="58" customFormat="1" x14ac:dyDescent="0.2">
      <c r="A30" s="58">
        <v>29</v>
      </c>
      <c r="B30" s="58" t="s">
        <v>52</v>
      </c>
      <c r="C30" s="78" t="s">
        <v>53</v>
      </c>
      <c r="D30" s="79">
        <v>1140</v>
      </c>
    </row>
    <row r="31" spans="1:4" s="58" customFormat="1" x14ac:dyDescent="0.2">
      <c r="A31" s="58">
        <v>30</v>
      </c>
      <c r="B31" s="58" t="s">
        <v>74</v>
      </c>
      <c r="C31" s="78"/>
      <c r="D31" s="79">
        <v>49</v>
      </c>
    </row>
    <row r="33" spans="2:2" x14ac:dyDescent="0.2">
      <c r="B33" s="24"/>
    </row>
    <row r="34" spans="2:2" x14ac:dyDescent="0.2">
      <c r="B34" s="24"/>
    </row>
  </sheetData>
  <sheetProtection algorithmName="SHA-512" hashValue="MDz7gPoPEkJEf0g14v/q1kOHrj3Sbn7LBYYK7fmPjRWs/QueTvXR1+nTv7eu4az8M9D8mULhH5pNgriLic84EQ==" saltValue="jICUZ03oi47escx61YM/jA==" spinCount="100000" sheet="1" objects="1" scenarios="1" selectLockedCells="1"/>
  <pageMargins left="0.70866141732283472" right="0.70866141732283472" top="0.74803149606299213" bottom="0.74803149606299213" header="0.31496062992125984" footer="0.31496062992125984"/>
  <pageSetup paperSize="8" scale="8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Notice d'utilisation</vt:lpstr>
      <vt:lpstr>Demande de PEC 1ère partie</vt:lpstr>
      <vt:lpstr>Demande de PEC 2de partie</vt:lpstr>
      <vt:lpstr>Frais de déplacement 3è partie</vt:lpstr>
      <vt:lpstr>Liste des grades et catégories</vt:lpstr>
      <vt:lpstr>Liste des diplômes + durée</vt:lpstr>
      <vt:lpstr>BASE_GRADES</vt:lpstr>
      <vt:lpstr>Liste_diplomes</vt:lpstr>
      <vt:lpstr>'Demande de PEC 1ère partie'!Zone_d_impression</vt:lpstr>
      <vt:lpstr>'Demande de PEC 2de partie'!Zone_d_impression</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MENANTEAU Stéphanie</cp:lastModifiedBy>
  <cp:lastPrinted>2019-03-12T08:45:06Z</cp:lastPrinted>
  <dcterms:created xsi:type="dcterms:W3CDTF">2004-04-01T08:31:50Z</dcterms:created>
  <dcterms:modified xsi:type="dcterms:W3CDTF">2019-04-01T08:18:07Z</dcterms:modified>
</cp:coreProperties>
</file>