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S:\Centre\30 GESTION FINANCIERE\FONDS SPECIFIQUES\GUICHET UNIQUE\Doc pour site\2025\"/>
    </mc:Choice>
  </mc:AlternateContent>
  <xr:revisionPtr revIDLastSave="0" documentId="8_{E30EC053-E3FE-47AE-8DBF-C2C8EBD1ED43}" xr6:coauthVersionLast="47" xr6:coauthVersionMax="47" xr10:uidLastSave="{00000000-0000-0000-0000-000000000000}"/>
  <workbookProtection workbookAlgorithmName="SHA-512" workbookHashValue="tz7YJyTEbVCN4+nv4f0asqo2rNvWJCO6b+GqBd26UV4dHY9k03xnpZLhoOTnMBkdK5n1DWJO8qLrnzw3j17XEQ==" workbookSaltValue="iCmT6Hz+Ign9uQT/AiMn0g==" workbookSpinCount="100000" lockStructure="1"/>
  <bookViews>
    <workbookView xWindow="28680" yWindow="-120" windowWidth="29040" windowHeight="15840" tabRatio="947" xr2:uid="{00000000-000D-0000-FFFF-FFFF00000000}"/>
  </bookViews>
  <sheets>
    <sheet name="Notice d'utilisation" sheetId="10" r:id="rId1"/>
    <sheet name="Demande de PEC 1ère partie" sheetId="2" r:id="rId2"/>
    <sheet name="Demande de PEC 2de partie" sheetId="9" r:id="rId3"/>
    <sheet name="Frais de déplacement 3è partie" sheetId="11" r:id="rId4"/>
    <sheet name="Liste des grades et catégories" sheetId="7" r:id="rId5"/>
    <sheet name="Liste des diplômes + durée" sheetId="5" r:id="rId6"/>
  </sheets>
  <externalReferences>
    <externalReference r:id="rId7"/>
  </externalReferences>
  <definedNames>
    <definedName name="BASE_GRADES">'Liste des grades et catégories'!$B$4:$D$19</definedName>
    <definedName name="cofi">[1]base!$N$2:$N$3</definedName>
    <definedName name="cte">[1]base!$K$12:$K$13</definedName>
    <definedName name="EP">[1]base!$K$15:$K$45</definedName>
    <definedName name="ETS">[1]base!$A$2:$A$150</definedName>
    <definedName name="financement">[1]base!$K$2:$K$3</definedName>
    <definedName name="Liste_diplomes">'Liste des diplômes + durée'!$A$1:$D$33</definedName>
    <definedName name="SEXE">[1]base!$K$9:$K$10</definedName>
    <definedName name="_xlnm.Print_Area" localSheetId="1">'Demande de PEC 1ère partie'!$A$1:$G$65</definedName>
    <definedName name="_xlnm.Print_Area" localSheetId="2">'Demande de PEC 2de partie'!$A$1:$K$38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8" i="11" l="1"/>
  <c r="J207" i="11"/>
  <c r="G208" i="11"/>
  <c r="G207" i="11"/>
  <c r="D208" i="11"/>
  <c r="D207" i="11"/>
  <c r="K209" i="11" s="1"/>
  <c r="J191" i="11"/>
  <c r="J192" i="11"/>
  <c r="J193" i="11"/>
  <c r="J194" i="11"/>
  <c r="J190" i="11"/>
  <c r="J188" i="11"/>
  <c r="J187" i="11"/>
  <c r="K195" i="11" s="1"/>
  <c r="J250" i="11"/>
  <c r="J249" i="11"/>
  <c r="G250" i="11"/>
  <c r="G249" i="11"/>
  <c r="D250" i="11"/>
  <c r="D249" i="11"/>
  <c r="J233" i="11"/>
  <c r="J234" i="11"/>
  <c r="J235" i="11"/>
  <c r="J236" i="11"/>
  <c r="J232" i="11"/>
  <c r="J230" i="11"/>
  <c r="J229" i="11"/>
  <c r="K237" i="11" s="1"/>
  <c r="K244" i="11"/>
  <c r="H244" i="11"/>
  <c r="E244" i="11"/>
  <c r="I243" i="11"/>
  <c r="K243" i="11" s="1"/>
  <c r="F243" i="11"/>
  <c r="H243" i="11" s="1"/>
  <c r="C243" i="11"/>
  <c r="E243" i="11" s="1"/>
  <c r="I242" i="11"/>
  <c r="K242" i="11" s="1"/>
  <c r="F242" i="11"/>
  <c r="H242" i="11" s="1"/>
  <c r="C242" i="11"/>
  <c r="E242" i="11" s="1"/>
  <c r="K241" i="11"/>
  <c r="H241" i="11"/>
  <c r="E241" i="11"/>
  <c r="K245" i="11" s="1"/>
  <c r="K202" i="11"/>
  <c r="H202" i="11"/>
  <c r="E202" i="11"/>
  <c r="I201" i="11"/>
  <c r="K201" i="11" s="1"/>
  <c r="F201" i="11"/>
  <c r="H201" i="11" s="1"/>
  <c r="C201" i="11"/>
  <c r="E201" i="11" s="1"/>
  <c r="I200" i="11"/>
  <c r="K200" i="11" s="1"/>
  <c r="F200" i="11"/>
  <c r="H200" i="11" s="1"/>
  <c r="C200" i="11"/>
  <c r="E200" i="11" s="1"/>
  <c r="K199" i="11"/>
  <c r="H199" i="11"/>
  <c r="E199" i="11"/>
  <c r="K203" i="11" s="1"/>
  <c r="J224" i="11"/>
  <c r="G224" i="11"/>
  <c r="D224" i="11"/>
  <c r="J223" i="11"/>
  <c r="G223" i="11"/>
  <c r="D223" i="11"/>
  <c r="J222" i="11"/>
  <c r="G222" i="11"/>
  <c r="D222" i="11"/>
  <c r="J182" i="11"/>
  <c r="G182" i="11"/>
  <c r="D182" i="11"/>
  <c r="J181" i="11"/>
  <c r="G181" i="11"/>
  <c r="D181" i="11"/>
  <c r="J180" i="11"/>
  <c r="G180" i="11"/>
  <c r="D180" i="11"/>
  <c r="K180" i="11" s="1"/>
  <c r="F219" i="11"/>
  <c r="F176" i="11"/>
  <c r="C25" i="9"/>
  <c r="B25" i="9"/>
  <c r="D23" i="9"/>
  <c r="F23" i="9" s="1"/>
  <c r="D24" i="9"/>
  <c r="F24" i="9" s="1"/>
  <c r="K252" i="11" l="1"/>
  <c r="K182" i="11"/>
  <c r="K181" i="11"/>
  <c r="K183" i="11" s="1"/>
  <c r="M211" i="11" s="1"/>
  <c r="G23" i="9" s="1"/>
  <c r="H23" i="9" s="1"/>
  <c r="K222" i="11"/>
  <c r="K223" i="11"/>
  <c r="K224" i="11"/>
  <c r="K225" i="11"/>
  <c r="M253" i="11" s="1"/>
  <c r="G24" i="9" s="1"/>
  <c r="H24" i="9" s="1"/>
  <c r="K32" i="11"/>
  <c r="H32" i="11"/>
  <c r="E32" i="11"/>
  <c r="I31" i="11"/>
  <c r="K31" i="11" s="1"/>
  <c r="F31" i="11"/>
  <c r="H31" i="11" s="1"/>
  <c r="C31" i="11"/>
  <c r="E31" i="11" s="1"/>
  <c r="I30" i="11"/>
  <c r="K30" i="11" s="1"/>
  <c r="F30" i="11"/>
  <c r="H30" i="11" s="1"/>
  <c r="C30" i="11"/>
  <c r="E30" i="11" s="1"/>
  <c r="K29" i="11"/>
  <c r="H29" i="11"/>
  <c r="E29" i="11"/>
  <c r="K74" i="11"/>
  <c r="H74" i="11"/>
  <c r="E74" i="11"/>
  <c r="I73" i="11"/>
  <c r="K73" i="11" s="1"/>
  <c r="F73" i="11"/>
  <c r="H73" i="11" s="1"/>
  <c r="C73" i="11"/>
  <c r="E73" i="11" s="1"/>
  <c r="I72" i="11"/>
  <c r="K72" i="11" s="1"/>
  <c r="F72" i="11"/>
  <c r="H72" i="11" s="1"/>
  <c r="C72" i="11"/>
  <c r="E72" i="11" s="1"/>
  <c r="K71" i="11"/>
  <c r="H71" i="11"/>
  <c r="E71" i="11"/>
  <c r="K116" i="11"/>
  <c r="H116" i="11"/>
  <c r="E116" i="11"/>
  <c r="I115" i="11"/>
  <c r="K115" i="11" s="1"/>
  <c r="F115" i="11"/>
  <c r="H115" i="11" s="1"/>
  <c r="C115" i="11"/>
  <c r="E115" i="11" s="1"/>
  <c r="I114" i="11"/>
  <c r="K114" i="11" s="1"/>
  <c r="F114" i="11"/>
  <c r="H114" i="11" s="1"/>
  <c r="C114" i="11"/>
  <c r="E114" i="11" s="1"/>
  <c r="K113" i="11"/>
  <c r="H113" i="11"/>
  <c r="E113" i="11"/>
  <c r="K33" i="11" l="1"/>
  <c r="K75" i="11"/>
  <c r="K117" i="11"/>
  <c r="H159" i="11"/>
  <c r="E159" i="11"/>
  <c r="I158" i="11"/>
  <c r="K158" i="11" s="1"/>
  <c r="F158" i="11"/>
  <c r="H158" i="11" s="1"/>
  <c r="C158" i="11"/>
  <c r="E158" i="11" s="1"/>
  <c r="I157" i="11"/>
  <c r="K157" i="11" s="1"/>
  <c r="F157" i="11"/>
  <c r="H157" i="11" s="1"/>
  <c r="C157" i="11"/>
  <c r="E157" i="11" s="1"/>
  <c r="K156" i="11"/>
  <c r="H156" i="11"/>
  <c r="E156" i="11"/>
  <c r="K159" i="11" l="1"/>
  <c r="K160" i="11" s="1"/>
  <c r="J165" i="11"/>
  <c r="G165" i="11"/>
  <c r="D165" i="11"/>
  <c r="J164" i="11"/>
  <c r="G164" i="11"/>
  <c r="D164" i="11"/>
  <c r="K166" i="11" s="1"/>
  <c r="J151" i="11"/>
  <c r="J150" i="11"/>
  <c r="O149" i="11"/>
  <c r="N149" i="11"/>
  <c r="M149" i="11"/>
  <c r="J149" i="11"/>
  <c r="J148" i="11"/>
  <c r="J147" i="11"/>
  <c r="J145" i="11"/>
  <c r="J144" i="11"/>
  <c r="J139" i="11"/>
  <c r="G139" i="11"/>
  <c r="D139" i="11"/>
  <c r="J138" i="11"/>
  <c r="G138" i="11"/>
  <c r="D138" i="11"/>
  <c r="J137" i="11"/>
  <c r="G137" i="11"/>
  <c r="D137" i="11"/>
  <c r="F133" i="11"/>
  <c r="J80" i="11"/>
  <c r="G80" i="11"/>
  <c r="D80" i="11"/>
  <c r="J79" i="11"/>
  <c r="G79" i="11"/>
  <c r="D79" i="11"/>
  <c r="K81" i="11" s="1"/>
  <c r="J66" i="11"/>
  <c r="J65" i="11"/>
  <c r="O64" i="11"/>
  <c r="N64" i="11"/>
  <c r="M64" i="11"/>
  <c r="J64" i="11"/>
  <c r="J63" i="11"/>
  <c r="J62" i="11"/>
  <c r="J60" i="11"/>
  <c r="J59" i="11"/>
  <c r="K67" i="11" s="1"/>
  <c r="J54" i="11"/>
  <c r="G54" i="11"/>
  <c r="D54" i="11"/>
  <c r="J53" i="11"/>
  <c r="G53" i="11"/>
  <c r="D53" i="11"/>
  <c r="J52" i="11"/>
  <c r="G52" i="11"/>
  <c r="D52" i="11"/>
  <c r="F48" i="11"/>
  <c r="J38" i="11"/>
  <c r="G38" i="11"/>
  <c r="D38" i="11"/>
  <c r="J37" i="11"/>
  <c r="G37" i="11"/>
  <c r="D37" i="11"/>
  <c r="J24" i="11"/>
  <c r="J23" i="11"/>
  <c r="O22" i="11"/>
  <c r="N22" i="11"/>
  <c r="M22" i="11"/>
  <c r="J22" i="11"/>
  <c r="J21" i="11"/>
  <c r="J20" i="11"/>
  <c r="J18" i="11"/>
  <c r="J17" i="11"/>
  <c r="K25" i="11" s="1"/>
  <c r="J12" i="11"/>
  <c r="G12" i="11"/>
  <c r="D12" i="11"/>
  <c r="J11" i="11"/>
  <c r="G11" i="11"/>
  <c r="D11" i="11"/>
  <c r="J10" i="11"/>
  <c r="G10" i="11"/>
  <c r="D10" i="11"/>
  <c r="F6" i="11"/>
  <c r="J96" i="11"/>
  <c r="G96" i="11"/>
  <c r="D96" i="11"/>
  <c r="J95" i="11"/>
  <c r="G95" i="11"/>
  <c r="D95" i="11"/>
  <c r="J94" i="11"/>
  <c r="G94" i="11"/>
  <c r="D94" i="11"/>
  <c r="K139" i="11" l="1"/>
  <c r="K137" i="11"/>
  <c r="K54" i="11"/>
  <c r="K52" i="11"/>
  <c r="K11" i="11"/>
  <c r="K12" i="11"/>
  <c r="K53" i="11"/>
  <c r="K138" i="11"/>
  <c r="K140" i="11" s="1"/>
  <c r="K152" i="11"/>
  <c r="K39" i="11"/>
  <c r="K10" i="11"/>
  <c r="K13" i="11" s="1"/>
  <c r="K96" i="11"/>
  <c r="K95" i="11"/>
  <c r="K94" i="11"/>
  <c r="K97" i="11" s="1"/>
  <c r="D20" i="9"/>
  <c r="D21" i="9"/>
  <c r="D22" i="9"/>
  <c r="D19" i="9"/>
  <c r="M168" i="11" l="1"/>
  <c r="G22" i="9" s="1"/>
  <c r="K55" i="11"/>
  <c r="M83" i="11" s="1"/>
  <c r="G20" i="9" s="1"/>
  <c r="M41" i="11"/>
  <c r="G19" i="9" s="1"/>
  <c r="E25" i="9"/>
  <c r="F90" i="11" l="1"/>
  <c r="J122" i="11" l="1"/>
  <c r="G122" i="11"/>
  <c r="D122" i="11"/>
  <c r="J121" i="11"/>
  <c r="G121" i="11"/>
  <c r="D121" i="11"/>
  <c r="J108" i="11"/>
  <c r="J107" i="11"/>
  <c r="O106" i="11"/>
  <c r="N106" i="11"/>
  <c r="M106" i="11"/>
  <c r="J106" i="11"/>
  <c r="J105" i="11"/>
  <c r="J104" i="11"/>
  <c r="J102" i="11"/>
  <c r="J101" i="11"/>
  <c r="F20" i="9"/>
  <c r="F19" i="9"/>
  <c r="K123" i="11" l="1"/>
  <c r="K109" i="11"/>
  <c r="M125" i="11" l="1"/>
  <c r="G21" i="9" s="1"/>
  <c r="G25" i="9" s="1"/>
  <c r="H20" i="9"/>
  <c r="F21" i="9" l="1"/>
  <c r="F22" i="9"/>
  <c r="H21" i="9" l="1"/>
  <c r="F25" i="9"/>
  <c r="H22" i="9"/>
  <c r="H19" i="9"/>
  <c r="H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MENANTEAU Stéphanie</author>
  </authors>
  <commentList>
    <comment ref="G53" authorId="0" shapeId="0" xr:uid="{C371EE60-5106-4663-9EE8-F941F7AF3870}">
      <text>
        <r>
          <rPr>
            <b/>
            <sz val="11"/>
            <color indexed="81"/>
            <rFont val="Tahoma"/>
            <family val="2"/>
          </rPr>
          <t xml:space="preserve">Merci renseigner la durée de la formation (enseignement + stage)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MENANTEAU Stéphanie</author>
  </authors>
  <commentList>
    <comment ref="B18" authorId="0" shapeId="0" xr:uid="{00000000-0006-0000-0200-000001000000}">
      <text>
        <r>
          <rPr>
            <sz val="10"/>
            <color indexed="81"/>
            <rFont val="Calibri"/>
            <family val="2"/>
            <scheme val="minor"/>
          </rPr>
          <t>Les étudiants en formation continue, y compris les agents en études promotionnelles, ne sont pas redevables de la « contribution vie Etudiante et de Campus » (CVEC) d’une valeur de 90 euros, ni l’établissement ou l’ANFH qui prend en charge sa 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Dc5100MT</author>
  </authors>
  <commentList>
    <comment ref="F6" authorId="0" shapeId="0" xr:uid="{00000000-0006-0000-0300-000001000000}">
      <text>
        <r>
          <rPr>
            <sz val="8"/>
            <color indexed="81"/>
            <rFont val="Tahoma"/>
            <family val="2"/>
          </rPr>
          <t>Merci de reporter le total  dans le tableau puissance fiscale</t>
        </r>
      </text>
    </comment>
    <comment ref="F48" authorId="0" shapeId="0" xr:uid="{00000000-0006-0000-0300-000002000000}">
      <text>
        <r>
          <rPr>
            <sz val="8"/>
            <color indexed="81"/>
            <rFont val="Tahoma"/>
            <family val="2"/>
          </rPr>
          <t>Merci de reporter le total  dans le tableau puissance fiscale</t>
        </r>
      </text>
    </comment>
    <comment ref="F90" authorId="0" shapeId="0" xr:uid="{00000000-0006-0000-0300-000003000000}">
      <text>
        <r>
          <rPr>
            <sz val="8"/>
            <color indexed="81"/>
            <rFont val="Tahoma"/>
            <family val="2"/>
          </rPr>
          <t>Merci de reporter le total  dans le tableau puissance fiscale</t>
        </r>
      </text>
    </comment>
    <comment ref="F133" authorId="0" shapeId="0" xr:uid="{00000000-0006-0000-0300-000004000000}">
      <text>
        <r>
          <rPr>
            <sz val="8"/>
            <color indexed="81"/>
            <rFont val="Tahoma"/>
            <family val="2"/>
          </rPr>
          <t>Merci de reporter le total  dans le tableau puissance fiscale</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<sst xmlns="http://schemas.openxmlformats.org/spreadsheetml/2006/main" count="584" uniqueCount="214">
  <si>
    <t>Montant</t>
  </si>
  <si>
    <t>Montant total</t>
  </si>
  <si>
    <t>SNCF 2ème classe</t>
  </si>
  <si>
    <t>Total déplacement</t>
  </si>
  <si>
    <t>Frais réels</t>
  </si>
  <si>
    <t>ETABLISSEMENT</t>
  </si>
  <si>
    <t>e-mail :</t>
  </si>
  <si>
    <t>Grade :</t>
  </si>
  <si>
    <t>Avis</t>
  </si>
  <si>
    <t xml:space="preserve">Code ETS : </t>
  </si>
  <si>
    <t xml:space="preserve">Nom Etablissement : </t>
  </si>
  <si>
    <t xml:space="preserve">Dossier suivi par : </t>
  </si>
  <si>
    <t>Numéro de déclaration d'activité :</t>
  </si>
  <si>
    <t xml:space="preserve">Fait à : </t>
  </si>
  <si>
    <t xml:space="preserve">Le : </t>
  </si>
  <si>
    <t>Diplôme</t>
  </si>
  <si>
    <t xml:space="preserve">156 semaines (5460h) </t>
  </si>
  <si>
    <t>DE IDE</t>
  </si>
  <si>
    <t xml:space="preserve">120 semaines (4200h) </t>
  </si>
  <si>
    <t>DE pédicure podologue</t>
  </si>
  <si>
    <t>DE manipulateur électroradiologie</t>
  </si>
  <si>
    <t>DE ergothérapeute</t>
  </si>
  <si>
    <t xml:space="preserve">106 semaines (3714h) </t>
  </si>
  <si>
    <t>DE éducateur jeunes enfants</t>
  </si>
  <si>
    <t xml:space="preserve">102.8 semaines (3600h) </t>
  </si>
  <si>
    <t>DE technicien en analyse biomédicales</t>
  </si>
  <si>
    <t xml:space="preserve">97,8 semaines (3423h) </t>
  </si>
  <si>
    <t>DE éducateur technique spécialisé</t>
  </si>
  <si>
    <t xml:space="preserve">90.3 semaines (3160h) </t>
  </si>
  <si>
    <t>DE éducateur spécialisé</t>
  </si>
  <si>
    <t>Capacité orthophoniste</t>
  </si>
  <si>
    <t xml:space="preserve">81 semaines (2840h) </t>
  </si>
  <si>
    <t>DE psychomotricien</t>
  </si>
  <si>
    <t xml:space="preserve">72 semaines (2522h) </t>
  </si>
  <si>
    <t>18 mois incluant les CP</t>
  </si>
  <si>
    <t>24 mois incluant les CP</t>
  </si>
  <si>
    <t>DE moniteur éducateur</t>
  </si>
  <si>
    <t xml:space="preserve">55 semaines (1930h) </t>
  </si>
  <si>
    <t xml:space="preserve">49.7 semaines (1740h) </t>
  </si>
  <si>
    <t>BPJEPS</t>
  </si>
  <si>
    <t xml:space="preserve">43 semaines (1500h) </t>
  </si>
  <si>
    <t xml:space="preserve">41 semaines (1435h) </t>
  </si>
  <si>
    <t>DE cadre de santé</t>
  </si>
  <si>
    <t>41 semaines (1435h)</t>
  </si>
  <si>
    <t>DEJEPS</t>
  </si>
  <si>
    <t xml:space="preserve">34.3 semaines (1200h) </t>
  </si>
  <si>
    <t>DE Préparateur en pharmacie hospitalière</t>
  </si>
  <si>
    <t>Master péri natalité</t>
  </si>
  <si>
    <t>32.6 semaines (1140h)</t>
  </si>
  <si>
    <t>DE conseiller en économie sociale</t>
  </si>
  <si>
    <t xml:space="preserve">32 semaines (1100h) </t>
  </si>
  <si>
    <t xml:space="preserve">23.4 semaines (820h) </t>
  </si>
  <si>
    <t>Code diplôme</t>
  </si>
  <si>
    <t>Tél :</t>
  </si>
  <si>
    <t>L'établissement atteste avoir pris connaissance des conditions de prise en charge de l'ANFH, certifie l'exactitude des renseignements fournis et la conformité des documents joints.</t>
  </si>
  <si>
    <t>Total transports en commun</t>
  </si>
  <si>
    <t>DE sage-femme</t>
  </si>
  <si>
    <t>CERTIFICAT ORTHOPTISTE</t>
  </si>
  <si>
    <t>DE masseur-kinésithérapeute</t>
  </si>
  <si>
    <t>DE infirmier de bloc opératoire</t>
  </si>
  <si>
    <t>DE infirmier anesthésiste</t>
  </si>
  <si>
    <t>DE assistant de service social</t>
  </si>
  <si>
    <t>DE puéricultrice</t>
  </si>
  <si>
    <t>DE auxiliaire de puériculture</t>
  </si>
  <si>
    <t>DE aide-soignant</t>
  </si>
  <si>
    <t>3 ans (pas de durée réglementaire) - A voir lors dépôt d'une demande</t>
  </si>
  <si>
    <t xml:space="preserve">42 semaines (1360h) </t>
  </si>
  <si>
    <t>Module complémentaire pour les IBODE</t>
  </si>
  <si>
    <t>DEAES accompagnant éducatif et social</t>
  </si>
  <si>
    <t xml:space="preserve">39 semaines (1365h) </t>
  </si>
  <si>
    <t xml:space="preserve">N° de SIRET : </t>
  </si>
  <si>
    <t>Montant mensuel du forfait</t>
  </si>
  <si>
    <t>Grades ou Catégories</t>
  </si>
  <si>
    <t>Numéro ligne</t>
  </si>
  <si>
    <t>Catégorie A (pour les autres grades non listés)</t>
  </si>
  <si>
    <t>Catégorie B (pour les autres grades non listés)</t>
  </si>
  <si>
    <t>Catégorie C (pour les autres grades non listés)</t>
  </si>
  <si>
    <t>DE Formation de l'infirmier en pratique avancée (IPA)</t>
  </si>
  <si>
    <t>CAFERUIS</t>
  </si>
  <si>
    <t xml:space="preserve">4 semestres universitaires </t>
  </si>
  <si>
    <t>Nom de l'organisme de formation :</t>
  </si>
  <si>
    <t>ORGANISME</t>
  </si>
  <si>
    <t>Prénom et NOM :</t>
  </si>
  <si>
    <t>FORMATION</t>
  </si>
  <si>
    <t xml:space="preserve">Date de fin de la formation : </t>
  </si>
  <si>
    <t>Exercices</t>
  </si>
  <si>
    <t>Exercice N</t>
  </si>
  <si>
    <t>Exercice N+1</t>
  </si>
  <si>
    <t>Exercice N+2</t>
  </si>
  <si>
    <t>Exercice N+3</t>
  </si>
  <si>
    <t>Coût total de la formation</t>
  </si>
  <si>
    <t>Non</t>
  </si>
  <si>
    <t>Oui</t>
  </si>
  <si>
    <t>FINANCEMENT</t>
  </si>
  <si>
    <t xml:space="preserve">Date de début de la formation : </t>
  </si>
  <si>
    <t xml:space="preserve">Cachet de l'établissement : </t>
  </si>
  <si>
    <t>Signature du directeur :</t>
  </si>
  <si>
    <t>Adjoint administratif</t>
  </si>
  <si>
    <t>Agent d'entretien qualifié</t>
  </si>
  <si>
    <t>Agent des services hospitaliers qualifié</t>
  </si>
  <si>
    <t>Aide médico-psychologique</t>
  </si>
  <si>
    <t>Aide-soignant</t>
  </si>
  <si>
    <t>Assistant de service social</t>
  </si>
  <si>
    <t>Educateur spécialisé</t>
  </si>
  <si>
    <t>Infirmier</t>
  </si>
  <si>
    <t>Infirmier de bloc opératoire</t>
  </si>
  <si>
    <t>Ouvrier principal</t>
  </si>
  <si>
    <t>Préparateur en pharmacie hospitalière</t>
  </si>
  <si>
    <t>FRAIS DE DEPLACEMENT ANNEE CIVILE N :</t>
  </si>
  <si>
    <t>Étape1</t>
  </si>
  <si>
    <t xml:space="preserve">VEHICULE PERSONNEL : </t>
  </si>
  <si>
    <t>Puissance fiscale</t>
  </si>
  <si>
    <t>Nombre de KM</t>
  </si>
  <si>
    <t>au-delà de 
10 000 KM</t>
  </si>
  <si>
    <t>5 Cv et moins</t>
  </si>
  <si>
    <t>Nombre de kms pour un aller retour</t>
  </si>
  <si>
    <t>6 et 7 Cv</t>
  </si>
  <si>
    <t>Nombre d'aller retour :</t>
  </si>
  <si>
    <t>8 Cv et plus</t>
  </si>
  <si>
    <t>Total km pour l'exercice</t>
  </si>
  <si>
    <t>Total véhicule personnel :</t>
  </si>
  <si>
    <t>Étape 2</t>
  </si>
  <si>
    <t>TRANSPORTS EN COMMUN :</t>
  </si>
  <si>
    <t>Prix Aller/Retour</t>
  </si>
  <si>
    <t>Nombre</t>
  </si>
  <si>
    <t>SNCF 1ère classe et/ou avion</t>
  </si>
  <si>
    <t>Prix Unitaire</t>
  </si>
  <si>
    <t>RATP - Carnet de 10 tickets</t>
  </si>
  <si>
    <t>RATP - ticket vendu à l'unité</t>
  </si>
  <si>
    <t>Autocar, bus, tramway</t>
  </si>
  <si>
    <t>Parking</t>
  </si>
  <si>
    <t>Péage</t>
  </si>
  <si>
    <t>Étape 3</t>
  </si>
  <si>
    <t>Hôtel</t>
  </si>
  <si>
    <r>
      <t>du 1</t>
    </r>
    <r>
      <rPr>
        <vertAlign val="superscript"/>
        <sz val="10"/>
        <rFont val="Calibri"/>
        <family val="2"/>
      </rPr>
      <t>er</t>
    </r>
    <r>
      <rPr>
        <sz val="10"/>
        <rFont val="Calibri"/>
        <family val="2"/>
      </rPr>
      <t xml:space="preserve"> au 10</t>
    </r>
    <r>
      <rPr>
        <vertAlign val="superscript"/>
        <sz val="10"/>
        <rFont val="Calibri"/>
        <family val="2"/>
      </rPr>
      <t>ème</t>
    </r>
    <r>
      <rPr>
        <sz val="10"/>
        <rFont val="Calibri"/>
        <family val="2"/>
      </rPr>
      <t xml:space="preserve"> jour</t>
    </r>
  </si>
  <si>
    <r>
      <t>du 11</t>
    </r>
    <r>
      <rPr>
        <vertAlign val="superscript"/>
        <sz val="10"/>
        <rFont val="Calibri"/>
        <family val="2"/>
      </rPr>
      <t>ème</t>
    </r>
    <r>
      <rPr>
        <sz val="10"/>
        <rFont val="Calibri"/>
        <family val="2"/>
      </rPr>
      <t xml:space="preserve"> au 30</t>
    </r>
    <r>
      <rPr>
        <vertAlign val="superscript"/>
        <sz val="10"/>
        <rFont val="Calibri"/>
        <family val="2"/>
      </rPr>
      <t>ème</t>
    </r>
    <r>
      <rPr>
        <sz val="10"/>
        <rFont val="Calibri"/>
        <family val="2"/>
      </rPr>
      <t xml:space="preserve"> jour</t>
    </r>
  </si>
  <si>
    <r>
      <t>du 31</t>
    </r>
    <r>
      <rPr>
        <vertAlign val="superscript"/>
        <sz val="10"/>
        <rFont val="Calibri"/>
        <family val="2"/>
      </rPr>
      <t>ème</t>
    </r>
    <r>
      <rPr>
        <sz val="10"/>
        <rFont val="Calibri"/>
        <family val="2"/>
      </rPr>
      <t xml:space="preserve"> au 60</t>
    </r>
    <r>
      <rPr>
        <vertAlign val="superscript"/>
        <sz val="10"/>
        <rFont val="Calibri"/>
        <family val="2"/>
      </rPr>
      <t>ème</t>
    </r>
    <r>
      <rPr>
        <sz val="10"/>
        <rFont val="Calibri"/>
        <family val="2"/>
      </rPr>
      <t xml:space="preserve"> jour</t>
    </r>
  </si>
  <si>
    <r>
      <t>à partir du 61</t>
    </r>
    <r>
      <rPr>
        <vertAlign val="superscript"/>
        <sz val="10"/>
        <rFont val="Calibri"/>
        <family val="2"/>
      </rPr>
      <t>ème</t>
    </r>
    <r>
      <rPr>
        <sz val="10"/>
        <rFont val="Calibri"/>
        <family val="2"/>
      </rPr>
      <t xml:space="preserve"> jour</t>
    </r>
  </si>
  <si>
    <t>Total frais d'hébergement</t>
  </si>
  <si>
    <t>Étape 4</t>
  </si>
  <si>
    <t>FRAIS DE RESTAURATION :</t>
  </si>
  <si>
    <t>Repas</t>
  </si>
  <si>
    <t>Plein tarif</t>
  </si>
  <si>
    <t>Demi tarif</t>
  </si>
  <si>
    <t>Total général pour N</t>
  </si>
  <si>
    <t>Déjeuner</t>
  </si>
  <si>
    <t>Diner</t>
  </si>
  <si>
    <t>Total frais de restauration :</t>
  </si>
  <si>
    <t>FRAIS DE DEPLACEMENT ANNEE CIVILE N +1 :</t>
  </si>
  <si>
    <t>FRAIS DE DEPLACEMENT ANNEE CIVILE N +2 :</t>
  </si>
  <si>
    <t>GUIDE D'UTILISATION</t>
  </si>
  <si>
    <t>Frais d'inscription</t>
  </si>
  <si>
    <t>L'établissement souhaite prendre en charge le solde de la formation sur son plan de formation (83% du 2,10% du plan)</t>
  </si>
  <si>
    <t>Admis au concours  -   Date :</t>
  </si>
  <si>
    <t>Jusqu'à
2 000 KM</t>
  </si>
  <si>
    <t>de 2 001 à
10 000 km</t>
  </si>
  <si>
    <t>Auxiliaire de puériculture</t>
  </si>
  <si>
    <t>En attente de résultat au concours    -    Date des résultats :</t>
  </si>
  <si>
    <t>Sur liste complémentaire, en position N° :</t>
  </si>
  <si>
    <r>
      <t xml:space="preserve">Mobilisation des heures de CPF de l'agent      </t>
    </r>
    <r>
      <rPr>
        <b/>
        <sz val="10"/>
        <color rgb="FFFF0000"/>
        <rFont val="Wingdings 3"/>
        <family val="1"/>
        <charset val="2"/>
      </rPr>
      <t>Æ</t>
    </r>
  </si>
  <si>
    <r>
      <t xml:space="preserve">Nombre d'heures CPF disponible à mobiliser sur la formation   </t>
    </r>
    <r>
      <rPr>
        <b/>
        <sz val="9"/>
        <color rgb="FFFF0000"/>
        <rFont val="Wingdings 3"/>
        <family val="1"/>
        <charset val="2"/>
      </rPr>
      <t xml:space="preserve"> Æ</t>
    </r>
  </si>
  <si>
    <t>Les heures de CPF seront mobilisées que si et seulement si la formation est éligible au CPF.</t>
  </si>
  <si>
    <t>Intitulé de la formation* :</t>
  </si>
  <si>
    <t>* Si la formation n'apparait pas dans la liste 
déroulante, merci de saisir l'intitulé de la formation :</t>
  </si>
  <si>
    <t>Frais de traitement</t>
  </si>
  <si>
    <t>Frais de déplacement</t>
  </si>
  <si>
    <t>Frais pédagogiques</t>
  </si>
  <si>
    <t>Nbre de mois de formation par année civile
(une année compléte = 11 mois)</t>
  </si>
  <si>
    <t>Traitement de l’agent parti en formation 
plus de 52 jours</t>
  </si>
  <si>
    <t xml:space="preserve">Si le dossier EP, CPF est accepté par le Comité Territorial, l'ANFH prendra en charge les frais réellement engagés par l'établissement pendant l'action de formation selon les critères de prise en charge EP et CPF ANFH .
</t>
  </si>
  <si>
    <t>FRAIS DE DEPLACEMENT ANNEE CIVILE N + 3 :</t>
  </si>
  <si>
    <t>Forfait Paris</t>
  </si>
  <si>
    <t>Forfait grandes villes et communes de Paris</t>
  </si>
  <si>
    <t>Forfait découcher</t>
  </si>
  <si>
    <t>DE infirmier pratique avancée</t>
  </si>
  <si>
    <t>Dipl Assistant régulateur médical</t>
  </si>
  <si>
    <t xml:space="preserve">42 semaines (1470h) </t>
  </si>
  <si>
    <t xml:space="preserve">Lieu de la formation : </t>
  </si>
  <si>
    <t>Article 5 de l'arrêté du 7 avril 2020 relatif aux modalités d'admission aux formations conduisant aux diplômes d'Etat d'aide-soignant et d'auxiliaire de puériculture</t>
  </si>
  <si>
    <t>Merci de sélectionner le grade de l'agent parti en formation (plus de 52 jours)  et de joindre le bulletin de paie :</t>
  </si>
  <si>
    <t>Exercice N+4</t>
  </si>
  <si>
    <t>Exercice N+5</t>
  </si>
  <si>
    <t>FRAIS DE DEPLACEMENT ANNEE CIVILE N + 4 :</t>
  </si>
  <si>
    <t>FRAIS DE DEPLACEMENT ANNEE CIVILE N + 5 :</t>
  </si>
  <si>
    <t>Total général pour N+5</t>
  </si>
  <si>
    <t>Total général pour N+4</t>
  </si>
  <si>
    <t>Total général pour N+3</t>
  </si>
  <si>
    <t>Total général pour N+2</t>
  </si>
  <si>
    <t>Total général pour N+1</t>
  </si>
  <si>
    <r>
      <t xml:space="preserve">N° PRIORITE DE L'ACTION DE FORMATION  </t>
    </r>
    <r>
      <rPr>
        <b/>
        <sz val="10"/>
        <color rgb="FFFF0000"/>
        <rFont val="Wingdings 3"/>
        <family val="1"/>
        <charset val="2"/>
      </rPr>
      <t>Æ</t>
    </r>
    <r>
      <rPr>
        <b/>
        <sz val="10"/>
        <color rgb="FFFF0000"/>
        <rFont val="Arial"/>
        <family val="2"/>
      </rPr>
      <t xml:space="preserve"> </t>
    </r>
  </si>
  <si>
    <t>Seules les formations réalisées avec un organisme de formation référencé Qualiopi peuvent être financées par l'ANFH.</t>
  </si>
  <si>
    <t xml:space="preserve">Durée de la formation (en heures) : </t>
  </si>
  <si>
    <r>
      <t xml:space="preserve">L'organisme est référencé qualiopi     </t>
    </r>
    <r>
      <rPr>
        <b/>
        <sz val="9"/>
        <color rgb="FFFF0000"/>
        <rFont val="Wingdings 3"/>
        <family val="1"/>
        <charset val="2"/>
      </rPr>
      <t>Æ</t>
    </r>
  </si>
  <si>
    <t>(*) Document obligatoire : fournir le planning de formation</t>
  </si>
  <si>
    <r>
      <t>Reconnaissance RQTH (Qualité de Travailleur Handicapé)</t>
    </r>
    <r>
      <rPr>
        <b/>
        <sz val="10"/>
        <color rgb="FF990000"/>
        <rFont val="Arial"/>
        <family val="2"/>
      </rPr>
      <t xml:space="preserve"> </t>
    </r>
    <r>
      <rPr>
        <sz val="9"/>
        <color rgb="FF990000"/>
        <rFont val="Arial"/>
        <family val="2"/>
      </rPr>
      <t>joindre la notification de décision de la MDPH</t>
    </r>
  </si>
  <si>
    <t>Accompagnant éducatif et social</t>
  </si>
  <si>
    <t xml:space="preserve">FORMATIONS DIPLOMANTES ET CERTIFIANTES </t>
  </si>
  <si>
    <t>DEMANDE DE PRISE EN CHARGE</t>
  </si>
  <si>
    <t>1ère partie</t>
  </si>
  <si>
    <t>EP - CPF</t>
  </si>
  <si>
    <t>2de partie</t>
  </si>
  <si>
    <r>
      <t>FRAIS D'HEBERGEMENT :</t>
    </r>
    <r>
      <rPr>
        <b/>
        <sz val="10"/>
        <color rgb="FFF47914"/>
        <rFont val="Calibri"/>
        <family val="2"/>
      </rPr>
      <t xml:space="preserve"> </t>
    </r>
    <r>
      <rPr>
        <b/>
        <u/>
        <sz val="14"/>
        <color rgb="FFF47914"/>
        <rFont val="Calibri"/>
        <family val="2"/>
      </rPr>
      <t>La dégressivité s’applique sur la durée totale de la formation, qu’elle soit annuelle ou pluriannuelle.</t>
    </r>
  </si>
  <si>
    <t xml:space="preserve">45.2 semaines (selon diplôme spécialité) </t>
  </si>
  <si>
    <t xml:space="preserve">41 semaines (1540h) </t>
  </si>
  <si>
    <t>Durée 4 années (2 cyles de 2 ans)  soit 190 semaines  : 6670 h dont 1980 h Cours Magistraux et Travaux Dirigés, 1470 h stages, (3220 h Temps personnel non pris en charge)</t>
  </si>
  <si>
    <r>
      <t xml:space="preserve">N° FINESS géographique de l'Ets auquel l'agent est rattaché - </t>
    </r>
    <r>
      <rPr>
        <b/>
        <i/>
        <sz val="10"/>
        <color rgb="FFC00000"/>
        <rFont val="Arial"/>
        <family val="2"/>
      </rPr>
      <t>mention obligatoire</t>
    </r>
    <r>
      <rPr>
        <b/>
        <sz val="9"/>
        <rFont val="Arial"/>
        <family val="2"/>
      </rPr>
      <t xml:space="preserve"> :</t>
    </r>
  </si>
  <si>
    <r>
      <rPr>
        <b/>
        <sz val="16"/>
        <color rgb="FFF47914"/>
        <rFont val="Calibri"/>
        <family val="2"/>
        <scheme val="minor"/>
      </rPr>
      <t>AGENT</t>
    </r>
    <r>
      <rPr>
        <b/>
        <sz val="16"/>
        <color theme="9" tint="-0.499984740745262"/>
        <rFont val="Calibri"/>
        <family val="2"/>
        <scheme val="minor"/>
      </rPr>
      <t xml:space="preserve"> </t>
    </r>
    <r>
      <rPr>
        <b/>
        <sz val="12"/>
        <color rgb="FF76B630"/>
        <rFont val="Calibri"/>
        <family val="2"/>
        <scheme val="minor"/>
      </rPr>
      <t>(</t>
    </r>
    <r>
      <rPr>
        <b/>
        <u/>
        <sz val="12"/>
        <color rgb="FF76B630"/>
        <rFont val="Calibri"/>
        <family val="2"/>
        <scheme val="minor"/>
      </rPr>
      <t>merci de joindre le bulletin de paie</t>
    </r>
    <r>
      <rPr>
        <b/>
        <sz val="12"/>
        <color rgb="FF76B630"/>
        <rFont val="Calibri"/>
        <family val="2"/>
        <scheme val="minor"/>
      </rPr>
      <t>)</t>
    </r>
  </si>
  <si>
    <r>
      <t>Report de scolarité : précisez si 1er ou 2ème report, joindre</t>
    </r>
    <r>
      <rPr>
        <b/>
        <sz val="11"/>
        <rFont val="Arial"/>
        <family val="2"/>
      </rPr>
      <t xml:space="preserve"> </t>
    </r>
    <r>
      <rPr>
        <b/>
        <u/>
        <sz val="11"/>
        <rFont val="Arial"/>
        <family val="2"/>
      </rPr>
      <t>impérativement</t>
    </r>
    <r>
      <rPr>
        <b/>
        <sz val="11"/>
        <rFont val="Arial"/>
        <family val="2"/>
      </rPr>
      <t xml:space="preserve"> </t>
    </r>
    <r>
      <rPr>
        <b/>
        <sz val="10"/>
        <rFont val="Arial"/>
        <family val="2"/>
      </rPr>
      <t xml:space="preserve">copie du courrier de report </t>
    </r>
  </si>
  <si>
    <t>Durée réglementaire (cursus complet) de la formation en semaines</t>
  </si>
  <si>
    <t>Durée réglementaire (cursus complet) de la formation en heures</t>
  </si>
  <si>
    <t>Date CSE :</t>
  </si>
  <si>
    <t xml:space="preserve"> Formation en temps partiel ou discontinue (*)</t>
  </si>
  <si>
    <t>Comité territorial du 09/12/2025</t>
  </si>
  <si>
    <r>
      <t xml:space="preserve"> </t>
    </r>
    <r>
      <rPr>
        <sz val="12"/>
        <color rgb="FF002060"/>
        <rFont val="Arial"/>
        <family val="2"/>
      </rPr>
      <t xml:space="preserve">Bonjour,
 La 1ère campagne de recensement des Etudes Promotionnelles et des dossiers Compte Personnel de Formation 2026 est ouverte.
 Pour vous accompagner dans le montage de vos dossiers EP et CPF, nous mettons à votre disposition un </t>
    </r>
    <r>
      <rPr>
        <u/>
        <sz val="12"/>
        <color rgb="FF002060"/>
        <rFont val="Arial"/>
        <family val="2"/>
      </rPr>
      <t>Guide de financement</t>
    </r>
    <r>
      <rPr>
        <sz val="12"/>
        <color rgb="FF002060"/>
        <rFont val="Arial"/>
        <family val="2"/>
      </rPr>
      <t xml:space="preserve"> :
 Vous allez maintenant compléter le nouveau dossier de candidature qui tient compte des évolutions de la politique de prise en charge des dossiers EP et CPF.
 Le dossier se compose de </t>
    </r>
    <r>
      <rPr>
        <u/>
        <sz val="12"/>
        <color rgb="FF002060"/>
        <rFont val="Arial"/>
        <family val="2"/>
      </rPr>
      <t>3 parties à compléter</t>
    </r>
    <r>
      <rPr>
        <sz val="12"/>
        <color rgb="FF002060"/>
        <rFont val="Arial"/>
        <family val="2"/>
      </rPr>
      <t xml:space="preserve"> :
     - 1ère partie : informations sur l'établissement, l'agent, la formation et l'organisme de formation. Pour compléter les informations demandées, 
munissez-vous de la convention de formation.
     - 2ème partie : le financement du projet (frais d'enseignement, frais de traitement et frais de déplacement)
     - 3ème partie : un guide pour vous accompagner à calculer les frais de déplacement de l'agent et compléter la partie 2 du dossier
 Si des questions subsistent, votre Conseillère en Gestion de Fonds est à votre écoute et vous accompagnera dans vos démarches et réflexions.
                        Pour l'impression du dossier en recto verso, sélectionner les
                        2 onglets de "Demande de PEC", puis cliquer sur Fichier,
                        Imprimer, et dans Paramètres, sélectionner "Imprimer les 
                        feuilles actives".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</si>
</sst>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44" formatCode="_-* #,##0.00\ &quot;€&quot;_-;\-* #,##0.00\ &quot;€&quot;_-;_-* &quot;-&quot;??\ &quot;€&quot;_-;_-@_-"/>
    <numFmt numFmtId="164" formatCode="_-* #,##0.00\ _€_-;\-* #,##0.00\ _€_-;_-* &quot;-&quot;??\ _€_-;_-@_-"/>
    <numFmt numFmtId="165" formatCode="0#&quot; &quot;##&quot; &quot;##&quot; &quot;##&quot; &quot;##"/>
    <numFmt numFmtId="166" formatCode="00000"/>
    <numFmt numFmtId="167" formatCode="#,##0.00\ &quot;€&quot;"/>
    <numFmt numFmtId="168" formatCode="_-* #,##0.00\ [$€-40C]_-;\-* #,##0.00\ [$€-40C]_-;_-* &quot;-&quot;??\ [$€-40C]_-;_-@_-"/>
    <numFmt numFmtId="169" formatCode="_-* #,##0\ _€_-;\-* #,##0\ _€_-;_-* &quot;-&quot;??\ _€_-;_-@_-"/>
    <numFmt numFmtId="170" formatCode="_-* #,##0\ &quot;€&quot;_-;\-* #,##0\ &quot;€&quot;_-;_-* &quot;-&quot;??\ &quot;€&quot;_-;_-@_-"/>
  </numFmts>
  <fonts count="81" x14ac:knownFonts="1">
    <font>
      <sz val="10"/>
      <name val="Arial"/>
    </font>
    <font>
      <sz val="10"/>
      <name val="Arial"/>
      <family val="2"/>
    </font>
    <font>
      <b/>
      <sz val="10"/>
      <name val="Arial"/>
      <family val="2"/>
    </font>
    <font>
      <u/>
      <sz val="10"/>
      <color indexed="12"/>
      <name val="Arial"/>
      <family val="2"/>
    </font>
    <font>
      <sz val="8"/>
      <name val="Arial"/>
      <family val="2"/>
    </font>
    <font>
      <b/>
      <sz val="8"/>
      <name val="Arial"/>
      <family val="2"/>
    </font>
    <font>
      <b/>
      <sz val="9"/>
      <name val="Arial"/>
      <family val="2"/>
    </font>
    <font>
      <sz val="10"/>
      <name val="Arial"/>
      <family val="2"/>
    </font>
    <font>
      <b/>
      <sz val="10"/>
      <name val="Futura Md BT"/>
      <family val="2"/>
    </font>
    <font>
      <sz val="10"/>
      <name val="Wingdings"/>
      <charset val="2"/>
    </font>
    <font>
      <b/>
      <sz val="10"/>
      <color rgb="FF0070C0"/>
      <name val="Arial"/>
      <family val="2"/>
    </font>
    <font>
      <b/>
      <sz val="11"/>
      <color theme="9" tint="-0.499984740745262"/>
      <name val="Calibri"/>
      <family val="2"/>
      <scheme val="minor"/>
    </font>
    <font>
      <sz val="8"/>
      <color theme="1"/>
      <name val="Calibri"/>
      <family val="2"/>
      <scheme val="minor"/>
    </font>
    <font>
      <b/>
      <sz val="11"/>
      <name val="Calibri"/>
      <family val="2"/>
      <scheme val="minor"/>
    </font>
    <font>
      <b/>
      <sz val="11"/>
      <color rgb="FFFF3399"/>
      <name val="Calibri"/>
      <family val="2"/>
      <scheme val="minor"/>
    </font>
    <font>
      <b/>
      <sz val="11"/>
      <color rgb="FFC00000"/>
      <name val="Calibri"/>
      <family val="2"/>
      <scheme val="minor"/>
    </font>
    <font>
      <sz val="10"/>
      <color theme="1"/>
      <name val="Arial"/>
      <family val="2"/>
    </font>
    <font>
      <b/>
      <sz val="11"/>
      <color rgb="FFFF0000"/>
      <name val="Calibri"/>
      <family val="2"/>
      <scheme val="minor"/>
    </font>
    <font>
      <u/>
      <sz val="8"/>
      <color theme="10"/>
      <name val="Calibri"/>
      <family val="2"/>
    </font>
    <font>
      <b/>
      <sz val="11"/>
      <name val="Arial"/>
      <family val="2"/>
    </font>
    <font>
      <b/>
      <sz val="10"/>
      <color rgb="FFFF0000"/>
      <name val="Wingdings 3"/>
      <family val="1"/>
      <charset val="2"/>
    </font>
    <font>
      <b/>
      <sz val="10"/>
      <color rgb="FFFF0000"/>
      <name val="Arial"/>
      <family val="2"/>
    </font>
    <font>
      <sz val="9"/>
      <color theme="9" tint="-0.499984740745262"/>
      <name val="Arial"/>
      <family val="2"/>
    </font>
    <font>
      <b/>
      <sz val="12"/>
      <color theme="9" tint="-0.499984740745262"/>
      <name val="Calibri"/>
      <family val="2"/>
      <scheme val="minor"/>
    </font>
    <font>
      <b/>
      <sz val="10"/>
      <color theme="1"/>
      <name val="Arial"/>
      <family val="2"/>
    </font>
    <font>
      <sz val="11"/>
      <name val="Arial"/>
      <family val="2"/>
    </font>
    <font>
      <b/>
      <sz val="9"/>
      <color rgb="FFFF0000"/>
      <name val="Wingdings 3"/>
      <family val="1"/>
      <charset val="2"/>
    </font>
    <font>
      <sz val="10"/>
      <color indexed="10"/>
      <name val="Arial"/>
      <family val="2"/>
    </font>
    <font>
      <sz val="10"/>
      <name val="Arial"/>
      <family val="2"/>
    </font>
    <font>
      <b/>
      <sz val="16"/>
      <color theme="0"/>
      <name val="Calibri"/>
      <family val="2"/>
    </font>
    <font>
      <sz val="10"/>
      <color indexed="9"/>
      <name val="Calibri"/>
      <family val="2"/>
    </font>
    <font>
      <sz val="10"/>
      <name val="Calibri"/>
      <family val="2"/>
    </font>
    <font>
      <b/>
      <sz val="10"/>
      <name val="Calibri"/>
      <family val="2"/>
    </font>
    <font>
      <b/>
      <sz val="10"/>
      <color indexed="9"/>
      <name val="Calibri"/>
      <family val="2"/>
    </font>
    <font>
      <b/>
      <sz val="10"/>
      <color rgb="FF33CCCC"/>
      <name val="Calibri"/>
      <family val="2"/>
    </font>
    <font>
      <vertAlign val="superscript"/>
      <sz val="10"/>
      <name val="Calibri"/>
      <family val="2"/>
    </font>
    <font>
      <sz val="8"/>
      <color indexed="81"/>
      <name val="Tahoma"/>
      <family val="2"/>
    </font>
    <font>
      <i/>
      <sz val="9"/>
      <name val="Arial"/>
      <family val="2"/>
    </font>
    <font>
      <sz val="10"/>
      <color indexed="81"/>
      <name val="Calibri"/>
      <family val="2"/>
      <scheme val="minor"/>
    </font>
    <font>
      <sz val="10"/>
      <color theme="0"/>
      <name val="Arial"/>
      <family val="2"/>
    </font>
    <font>
      <b/>
      <u/>
      <sz val="8"/>
      <name val="Calibri"/>
      <family val="2"/>
    </font>
    <font>
      <b/>
      <sz val="16"/>
      <color theme="9" tint="-0.499984740745262"/>
      <name val="Calibri"/>
      <family val="2"/>
      <scheme val="minor"/>
    </font>
    <font>
      <b/>
      <sz val="11"/>
      <color theme="1"/>
      <name val="Arial"/>
      <family val="2"/>
    </font>
    <font>
      <b/>
      <sz val="16"/>
      <color theme="9" tint="-0.499984740745262"/>
      <name val="Arial"/>
      <family val="2"/>
    </font>
    <font>
      <sz val="9"/>
      <name val="Calibri"/>
      <family val="2"/>
    </font>
    <font>
      <b/>
      <sz val="10"/>
      <color rgb="FF000000"/>
      <name val="Arial"/>
      <family val="2"/>
    </font>
    <font>
      <b/>
      <sz val="10"/>
      <color rgb="FF990000"/>
      <name val="Arial"/>
      <family val="2"/>
    </font>
    <font>
      <i/>
      <sz val="9"/>
      <color rgb="FF990000"/>
      <name val="Arial"/>
      <family val="2"/>
    </font>
    <font>
      <sz val="8"/>
      <color rgb="FF000000"/>
      <name val="Segoe UI"/>
      <family val="2"/>
    </font>
    <font>
      <i/>
      <u/>
      <sz val="10"/>
      <name val="Arial"/>
      <family val="2"/>
    </font>
    <font>
      <sz val="9"/>
      <color rgb="FF990000"/>
      <name val="Arial"/>
      <family val="2"/>
    </font>
    <font>
      <b/>
      <sz val="12"/>
      <color theme="0"/>
      <name val="Arial"/>
      <family val="2"/>
    </font>
    <font>
      <b/>
      <sz val="20"/>
      <color theme="0"/>
      <name val="Arial"/>
      <family val="2"/>
    </font>
    <font>
      <sz val="10"/>
      <color rgb="FF002060"/>
      <name val="Arial"/>
      <family val="2"/>
    </font>
    <font>
      <sz val="12"/>
      <color rgb="FF002060"/>
      <name val="Arial"/>
      <family val="2"/>
    </font>
    <font>
      <u/>
      <sz val="12"/>
      <color rgb="FF002060"/>
      <name val="Arial"/>
      <family val="2"/>
    </font>
    <font>
      <b/>
      <sz val="18"/>
      <color theme="0"/>
      <name val="Calibri"/>
      <family val="2"/>
    </font>
    <font>
      <b/>
      <sz val="28"/>
      <color theme="0"/>
      <name val="Calibri"/>
      <family val="2"/>
    </font>
    <font>
      <b/>
      <sz val="10"/>
      <color theme="0"/>
      <name val="Calibri"/>
      <family val="2"/>
      <scheme val="minor"/>
    </font>
    <font>
      <b/>
      <sz val="28"/>
      <color theme="0"/>
      <name val="Calibri"/>
      <family val="2"/>
      <scheme val="minor"/>
    </font>
    <font>
      <b/>
      <sz val="24"/>
      <color theme="0"/>
      <name val="Calibri"/>
      <family val="2"/>
      <scheme val="minor"/>
    </font>
    <font>
      <b/>
      <sz val="16"/>
      <color theme="0"/>
      <name val="Arial"/>
      <family val="2"/>
    </font>
    <font>
      <sz val="10"/>
      <name val="Calibri"/>
      <family val="2"/>
      <scheme val="minor"/>
    </font>
    <font>
      <sz val="11"/>
      <name val="Calibri"/>
      <family val="2"/>
      <scheme val="minor"/>
    </font>
    <font>
      <b/>
      <sz val="10"/>
      <name val="Calibri"/>
      <family val="2"/>
      <scheme val="minor"/>
    </font>
    <font>
      <b/>
      <sz val="10"/>
      <color theme="1"/>
      <name val="Calibri"/>
      <family val="2"/>
      <scheme val="minor"/>
    </font>
    <font>
      <b/>
      <sz val="13"/>
      <name val="Calibri"/>
      <family val="2"/>
      <scheme val="minor"/>
    </font>
    <font>
      <b/>
      <i/>
      <sz val="11"/>
      <name val="Calibri"/>
      <family val="2"/>
      <scheme val="minor"/>
    </font>
    <font>
      <b/>
      <sz val="10"/>
      <color rgb="FF76B630"/>
      <name val="Calibri"/>
      <family val="2"/>
    </font>
    <font>
      <b/>
      <sz val="10"/>
      <color rgb="FFF47914"/>
      <name val="Calibri"/>
      <family val="2"/>
    </font>
    <font>
      <b/>
      <u/>
      <sz val="14"/>
      <color rgb="FFF47914"/>
      <name val="Calibri"/>
      <family val="2"/>
    </font>
    <font>
      <b/>
      <sz val="18"/>
      <color theme="0"/>
      <name val="Calibri"/>
      <family val="2"/>
      <scheme val="minor"/>
    </font>
    <font>
      <b/>
      <i/>
      <sz val="10"/>
      <color rgb="FFC00000"/>
      <name val="Arial"/>
      <family val="2"/>
    </font>
    <font>
      <b/>
      <sz val="16"/>
      <color rgb="FFF47914"/>
      <name val="Calibri"/>
      <family val="2"/>
      <scheme val="minor"/>
    </font>
    <font>
      <b/>
      <sz val="12"/>
      <color rgb="FF76B630"/>
      <name val="Calibri"/>
      <family val="2"/>
      <scheme val="minor"/>
    </font>
    <font>
      <b/>
      <u/>
      <sz val="12"/>
      <color rgb="FF76B630"/>
      <name val="Calibri"/>
      <family val="2"/>
      <scheme val="minor"/>
    </font>
    <font>
      <b/>
      <u/>
      <sz val="11"/>
      <name val="Arial"/>
      <family val="2"/>
    </font>
    <font>
      <b/>
      <sz val="11"/>
      <color indexed="81"/>
      <name val="Tahoma"/>
      <family val="2"/>
    </font>
    <font>
      <b/>
      <sz val="14"/>
      <name val="Arial"/>
      <family val="2"/>
    </font>
    <font>
      <b/>
      <i/>
      <sz val="9"/>
      <color rgb="FF990000"/>
      <name val="Arial"/>
      <family val="2"/>
    </font>
    <font>
      <sz val="16"/>
      <name val="Arial"/>
      <family val="2"/>
    </font>
  </fonts>
  <fills count="20">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rgb="FFF57E1B"/>
        <bgColor indexed="64"/>
      </patternFill>
    </fill>
    <fill>
      <patternFill patternType="solid">
        <fgColor rgb="FF50EB03"/>
        <bgColor indexed="64"/>
      </patternFill>
    </fill>
    <fill>
      <patternFill patternType="solid">
        <fgColor theme="3" tint="-0.249977111117893"/>
        <bgColor indexed="64"/>
      </patternFill>
    </fill>
    <fill>
      <patternFill patternType="solid">
        <fgColor rgb="FF76B630"/>
        <bgColor indexed="64"/>
      </patternFill>
    </fill>
    <fill>
      <patternFill patternType="solid">
        <fgColor rgb="FF002060"/>
        <bgColor indexed="64"/>
      </patternFill>
    </fill>
    <fill>
      <patternFill patternType="solid">
        <fgColor rgb="FFF47914"/>
        <bgColor indexed="64"/>
      </patternFill>
    </fill>
    <fill>
      <patternFill patternType="solid">
        <fgColor rgb="FFFDF10B"/>
        <bgColor indexed="64"/>
      </patternFill>
    </fill>
    <fill>
      <patternFill patternType="solid">
        <fgColor rgb="FFFFFDD5"/>
        <bgColor indexed="64"/>
      </patternFill>
    </fill>
    <fill>
      <patternFill patternType="solid">
        <fgColor rgb="FFD8EEC0"/>
        <bgColor indexed="64"/>
      </patternFill>
    </fill>
    <fill>
      <patternFill patternType="solid">
        <fgColor rgb="FFD1E0FF"/>
        <bgColor indexed="64"/>
      </patternFill>
    </fill>
    <fill>
      <patternFill patternType="solid">
        <fgColor rgb="FFFFFA9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top/>
      <bottom style="thin">
        <color theme="7" tint="-0.499984740745262"/>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diagonal/>
    </border>
    <border>
      <left/>
      <right style="thin">
        <color rgb="FF92D050"/>
      </right>
      <top/>
      <bottom/>
      <diagonal/>
    </border>
    <border>
      <left style="thin">
        <color rgb="FF76B630"/>
      </left>
      <right/>
      <top style="thin">
        <color rgb="FF76B630"/>
      </top>
      <bottom/>
      <diagonal/>
    </border>
    <border>
      <left/>
      <right/>
      <top style="thin">
        <color rgb="FF76B630"/>
      </top>
      <bottom/>
      <diagonal/>
    </border>
    <border>
      <left/>
      <right style="thin">
        <color rgb="FF76B630"/>
      </right>
      <top style="thin">
        <color rgb="FF76B630"/>
      </top>
      <bottom/>
      <diagonal/>
    </border>
    <border>
      <left style="thin">
        <color rgb="FF76B630"/>
      </left>
      <right/>
      <top/>
      <bottom/>
      <diagonal/>
    </border>
    <border>
      <left/>
      <right style="thin">
        <color rgb="FF76B630"/>
      </right>
      <top/>
      <bottom/>
      <diagonal/>
    </border>
    <border>
      <left style="thin">
        <color rgb="FF76B630"/>
      </left>
      <right/>
      <top/>
      <bottom style="thin">
        <color rgb="FF76B630"/>
      </bottom>
      <diagonal/>
    </border>
    <border>
      <left/>
      <right/>
      <top/>
      <bottom style="thin">
        <color rgb="FF76B630"/>
      </bottom>
      <diagonal/>
    </border>
    <border>
      <left/>
      <right style="thin">
        <color rgb="FF76B630"/>
      </right>
      <top/>
      <bottom style="thin">
        <color rgb="FF76B630"/>
      </bottom>
      <diagonal/>
    </border>
    <border>
      <left style="thin">
        <color rgb="FF76B630"/>
      </left>
      <right/>
      <top style="thin">
        <color rgb="FF76B630"/>
      </top>
      <bottom style="thin">
        <color rgb="FF76B630"/>
      </bottom>
      <diagonal/>
    </border>
    <border>
      <left/>
      <right/>
      <top style="thin">
        <color rgb="FF76B630"/>
      </top>
      <bottom style="thin">
        <color rgb="FF76B630"/>
      </bottom>
      <diagonal/>
    </border>
    <border>
      <left/>
      <right style="thin">
        <color rgb="FF76B630"/>
      </right>
      <top style="thin">
        <color rgb="FF76B630"/>
      </top>
      <bottom style="thin">
        <color rgb="FF76B630"/>
      </bottom>
      <diagonal/>
    </border>
  </borders>
  <cellStyleXfs count="5">
    <xf numFmtId="0" fontId="0"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7" fillId="0" borderId="0"/>
    <xf numFmtId="164" fontId="28" fillId="0" borderId="0" applyFont="0" applyFill="0" applyBorder="0" applyAlignment="0" applyProtection="0"/>
  </cellStyleXfs>
  <cellXfs count="285">
    <xf numFmtId="0" fontId="0" fillId="0" borderId="0" xfId="0"/>
    <xf numFmtId="0" fontId="8" fillId="0" borderId="0" xfId="0" applyFont="1"/>
    <xf numFmtId="0" fontId="2" fillId="0" borderId="0" xfId="0" applyFont="1" applyAlignment="1">
      <alignment horizontal="right"/>
    </xf>
    <xf numFmtId="0" fontId="7" fillId="0" borderId="0" xfId="0" applyFont="1"/>
    <xf numFmtId="0" fontId="0" fillId="0" borderId="0" xfId="0" applyAlignment="1">
      <alignment horizontal="right"/>
    </xf>
    <xf numFmtId="0" fontId="0" fillId="0" borderId="0" xfId="0" applyAlignment="1">
      <alignment horizontal="left"/>
    </xf>
    <xf numFmtId="0" fontId="7" fillId="0" borderId="0" xfId="0" applyFont="1" applyAlignment="1">
      <alignment horizontal="right"/>
    </xf>
    <xf numFmtId="0" fontId="14" fillId="0" borderId="0" xfId="0" applyFont="1" applyAlignment="1">
      <alignment horizontal="center" vertical="center" textRotation="90"/>
    </xf>
    <xf numFmtId="0" fontId="0" fillId="0" borderId="0" xfId="0" applyAlignment="1">
      <alignment horizontal="center"/>
    </xf>
    <xf numFmtId="14" fontId="0" fillId="0" borderId="0" xfId="0" applyNumberFormat="1" applyAlignment="1">
      <alignment horizontal="center"/>
    </xf>
    <xf numFmtId="14" fontId="7" fillId="0" borderId="0" xfId="0" applyNumberFormat="1" applyFont="1" applyAlignment="1">
      <alignment horizontal="left"/>
    </xf>
    <xf numFmtId="0" fontId="7" fillId="0" borderId="0" xfId="0" applyFont="1" applyAlignment="1">
      <alignment horizontal="left"/>
    </xf>
    <xf numFmtId="0" fontId="2" fillId="0" borderId="0" xfId="0" applyFont="1" applyAlignment="1">
      <alignment horizontal="center" vertical="center" wrapText="1" readingOrder="1"/>
    </xf>
    <xf numFmtId="0" fontId="0" fillId="0" borderId="0" xfId="0" applyAlignment="1">
      <alignment horizontal="center" vertical="center" wrapText="1" readingOrder="1"/>
    </xf>
    <xf numFmtId="0" fontId="0" fillId="0" borderId="0" xfId="0" applyAlignment="1">
      <alignment readingOrder="1"/>
    </xf>
    <xf numFmtId="0" fontId="7" fillId="0" borderId="0" xfId="0" applyFont="1" applyAlignment="1">
      <alignment readingOrder="1"/>
    </xf>
    <xf numFmtId="0" fontId="2" fillId="0" borderId="0" xfId="0" applyFont="1"/>
    <xf numFmtId="0" fontId="1" fillId="0" borderId="0" xfId="0" applyFont="1"/>
    <xf numFmtId="0" fontId="2" fillId="0" borderId="0" xfId="0" applyFont="1" applyAlignment="1">
      <alignment horizontal="right" vertical="center"/>
    </xf>
    <xf numFmtId="165" fontId="12" fillId="0" borderId="0" xfId="0" applyNumberFormat="1" applyFont="1" applyAlignment="1">
      <alignment horizontal="center"/>
    </xf>
    <xf numFmtId="0" fontId="11" fillId="0" borderId="0" xfId="0" applyFont="1" applyAlignment="1">
      <alignment vertical="center" textRotation="90"/>
    </xf>
    <xf numFmtId="0" fontId="5" fillId="0" borderId="0" xfId="0" applyFont="1" applyAlignment="1">
      <alignment wrapText="1"/>
    </xf>
    <xf numFmtId="14" fontId="6" fillId="0" borderId="0" xfId="0" applyNumberFormat="1" applyFont="1" applyAlignment="1">
      <alignment wrapText="1"/>
    </xf>
    <xf numFmtId="0" fontId="22" fillId="0" borderId="0" xfId="0" applyFont="1" applyAlignment="1">
      <alignment horizontal="left"/>
    </xf>
    <xf numFmtId="0" fontId="23" fillId="0" borderId="4" xfId="0" applyFont="1" applyBorder="1" applyAlignment="1">
      <alignment horizontal="center" vertical="center"/>
    </xf>
    <xf numFmtId="0" fontId="2" fillId="0" borderId="0" xfId="0" applyFont="1" applyAlignment="1">
      <alignment horizontal="left"/>
    </xf>
    <xf numFmtId="0" fontId="1" fillId="0" borderId="0" xfId="0" applyFont="1" applyAlignment="1">
      <alignment horizontal="left"/>
    </xf>
    <xf numFmtId="0" fontId="6" fillId="0" borderId="0" xfId="0" applyFont="1"/>
    <xf numFmtId="0" fontId="0" fillId="0" borderId="0" xfId="0" applyAlignment="1">
      <alignment vertical="center" readingOrder="1"/>
    </xf>
    <xf numFmtId="0" fontId="16" fillId="0" borderId="0" xfId="0" applyFont="1" applyAlignment="1">
      <alignment vertical="center" readingOrder="1"/>
    </xf>
    <xf numFmtId="0" fontId="1" fillId="0" borderId="0" xfId="0" applyFont="1" applyAlignment="1">
      <alignment vertical="center" readingOrder="1"/>
    </xf>
    <xf numFmtId="0" fontId="10" fillId="0" borderId="0" xfId="0" applyFont="1" applyAlignment="1">
      <alignment vertical="center" readingOrder="1"/>
    </xf>
    <xf numFmtId="0" fontId="25" fillId="4" borderId="0" xfId="0" applyFont="1" applyFill="1"/>
    <xf numFmtId="0" fontId="22" fillId="0" borderId="0" xfId="0" applyFont="1"/>
    <xf numFmtId="0" fontId="12" fillId="0" borderId="0" xfId="0" applyFont="1"/>
    <xf numFmtId="168" fontId="0" fillId="0" borderId="0" xfId="0" applyNumberFormat="1"/>
    <xf numFmtId="0" fontId="2" fillId="0" borderId="10" xfId="0"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0" fillId="0" borderId="14" xfId="0" applyBorder="1" applyAlignment="1">
      <alignment vertical="center" readingOrder="1"/>
    </xf>
    <xf numFmtId="0" fontId="16" fillId="0" borderId="14" xfId="0" applyFont="1" applyBorder="1" applyAlignment="1">
      <alignment vertical="center" readingOrder="1"/>
    </xf>
    <xf numFmtId="0" fontId="1" fillId="0" borderId="14" xfId="0" applyFont="1" applyBorder="1" applyAlignment="1">
      <alignment vertical="center" readingOrder="1"/>
    </xf>
    <xf numFmtId="0" fontId="16" fillId="0" borderId="14" xfId="0" applyFont="1" applyBorder="1" applyAlignment="1">
      <alignment vertical="center" wrapText="1" readingOrder="1"/>
    </xf>
    <xf numFmtId="0" fontId="30" fillId="0" borderId="0" xfId="0" applyFont="1"/>
    <xf numFmtId="0" fontId="31" fillId="0" borderId="0" xfId="0" applyFont="1"/>
    <xf numFmtId="0" fontId="32" fillId="0" borderId="0" xfId="0" applyFont="1"/>
    <xf numFmtId="0" fontId="33" fillId="0" borderId="0" xfId="0" applyFont="1"/>
    <xf numFmtId="0" fontId="34" fillId="0" borderId="0" xfId="0" applyFont="1" applyAlignment="1">
      <alignment horizontal="left"/>
    </xf>
    <xf numFmtId="0" fontId="32" fillId="0" borderId="0" xfId="0" applyFont="1" applyAlignment="1">
      <alignment horizontal="left"/>
    </xf>
    <xf numFmtId="0" fontId="31" fillId="0" borderId="3" xfId="0" applyFont="1" applyBorder="1" applyAlignment="1">
      <alignment vertical="center" wrapText="1"/>
    </xf>
    <xf numFmtId="0" fontId="31" fillId="0" borderId="3" xfId="0" applyFont="1" applyBorder="1" applyAlignment="1">
      <alignment horizontal="center" wrapText="1"/>
    </xf>
    <xf numFmtId="0" fontId="31" fillId="0" borderId="11" xfId="0" applyFont="1" applyBorder="1" applyAlignment="1">
      <alignment horizontal="center" wrapText="1"/>
    </xf>
    <xf numFmtId="0" fontId="31" fillId="0" borderId="10" xfId="0" applyFont="1" applyBorder="1" applyAlignment="1">
      <alignment horizontal="center" wrapText="1"/>
    </xf>
    <xf numFmtId="0" fontId="31" fillId="0" borderId="1" xfId="0" applyFont="1" applyBorder="1" applyAlignment="1">
      <alignment horizontal="center" wrapText="1"/>
    </xf>
    <xf numFmtId="0" fontId="31" fillId="0" borderId="0" xfId="0" applyFont="1" applyAlignment="1">
      <alignment horizontal="center" wrapText="1"/>
    </xf>
    <xf numFmtId="0" fontId="31" fillId="0" borderId="0" xfId="0" applyFont="1" applyAlignment="1">
      <alignment wrapText="1"/>
    </xf>
    <xf numFmtId="167" fontId="31" fillId="0" borderId="1" xfId="0" applyNumberFormat="1" applyFont="1" applyBorder="1" applyAlignment="1">
      <alignment horizontal="center"/>
    </xf>
    <xf numFmtId="169" fontId="31" fillId="6" borderId="1" xfId="4" applyNumberFormat="1" applyFont="1" applyFill="1" applyBorder="1" applyAlignment="1" applyProtection="1">
      <alignment horizontal="center"/>
      <protection locked="0"/>
    </xf>
    <xf numFmtId="167" fontId="31" fillId="0" borderId="1" xfId="0" applyNumberFormat="1" applyFont="1" applyBorder="1" applyAlignment="1">
      <alignment horizontal="right"/>
    </xf>
    <xf numFmtId="167" fontId="31" fillId="0" borderId="9" xfId="0" applyNumberFormat="1" applyFont="1" applyBorder="1" applyAlignment="1">
      <alignment horizontal="center"/>
    </xf>
    <xf numFmtId="167" fontId="31" fillId="0" borderId="2" xfId="0" applyNumberFormat="1" applyFont="1" applyBorder="1" applyAlignment="1">
      <alignment horizontal="right"/>
    </xf>
    <xf numFmtId="167" fontId="32" fillId="0" borderId="9" xfId="0" applyNumberFormat="1" applyFont="1" applyBorder="1"/>
    <xf numFmtId="3" fontId="31" fillId="0" borderId="0" xfId="0" applyNumberFormat="1" applyFont="1"/>
    <xf numFmtId="167" fontId="32" fillId="7" borderId="9" xfId="0" applyNumberFormat="1" applyFont="1" applyFill="1" applyBorder="1"/>
    <xf numFmtId="0" fontId="32" fillId="0" borderId="0" xfId="0" applyFont="1" applyAlignment="1">
      <alignment horizontal="center"/>
    </xf>
    <xf numFmtId="167" fontId="32" fillId="0" borderId="0" xfId="0" applyNumberFormat="1" applyFont="1"/>
    <xf numFmtId="0" fontId="31" fillId="0" borderId="3" xfId="0" applyFont="1" applyBorder="1" applyAlignment="1">
      <alignment horizontal="center"/>
    </xf>
    <xf numFmtId="0" fontId="31" fillId="0" borderId="1" xfId="0" applyFont="1" applyBorder="1" applyAlignment="1">
      <alignment horizontal="center"/>
    </xf>
    <xf numFmtId="0" fontId="31" fillId="0" borderId="8" xfId="0" applyFont="1" applyBorder="1"/>
    <xf numFmtId="0" fontId="31" fillId="0" borderId="9" xfId="0" applyFont="1" applyBorder="1"/>
    <xf numFmtId="167" fontId="31" fillId="6" borderId="1" xfId="0" applyNumberFormat="1" applyFont="1" applyFill="1" applyBorder="1" applyAlignment="1" applyProtection="1">
      <alignment horizontal="center"/>
      <protection locked="0"/>
    </xf>
    <xf numFmtId="0" fontId="31" fillId="6" borderId="1" xfId="0" applyFont="1" applyFill="1" applyBorder="1" applyProtection="1">
      <protection locked="0"/>
    </xf>
    <xf numFmtId="167" fontId="31" fillId="0" borderId="1" xfId="0" applyNumberFormat="1" applyFont="1" applyBorder="1"/>
    <xf numFmtId="167" fontId="32" fillId="0" borderId="0" xfId="0" applyNumberFormat="1" applyFont="1" applyAlignment="1">
      <alignment horizontal="center"/>
    </xf>
    <xf numFmtId="0" fontId="31" fillId="0" borderId="0" xfId="0" applyFont="1" applyAlignment="1">
      <alignment horizontal="center"/>
    </xf>
    <xf numFmtId="0" fontId="30" fillId="0" borderId="0" xfId="0" applyFont="1" applyAlignment="1">
      <alignment horizontal="center"/>
    </xf>
    <xf numFmtId="0" fontId="31" fillId="6" borderId="2" xfId="0" applyFont="1" applyFill="1" applyBorder="1" applyProtection="1">
      <protection locked="0"/>
    </xf>
    <xf numFmtId="167" fontId="32" fillId="7" borderId="1" xfId="0" applyNumberFormat="1" applyFont="1" applyFill="1" applyBorder="1"/>
    <xf numFmtId="167" fontId="32" fillId="0" borderId="0" xfId="0" applyNumberFormat="1" applyFont="1" applyAlignment="1">
      <alignment vertical="center"/>
    </xf>
    <xf numFmtId="0" fontId="31" fillId="0" borderId="0" xfId="0" applyFont="1" applyAlignment="1">
      <alignment horizontal="left"/>
    </xf>
    <xf numFmtId="167" fontId="31" fillId="0" borderId="0" xfId="0" applyNumberFormat="1" applyFont="1" applyAlignment="1">
      <alignment horizontal="center"/>
    </xf>
    <xf numFmtId="167" fontId="31" fillId="0" borderId="0" xfId="0" applyNumberFormat="1" applyFont="1"/>
    <xf numFmtId="0" fontId="31" fillId="0" borderId="11" xfId="0" applyFont="1" applyBorder="1" applyAlignment="1">
      <alignment horizontal="center"/>
    </xf>
    <xf numFmtId="0" fontId="31" fillId="0" borderId="10" xfId="0" applyFont="1" applyBorder="1" applyAlignment="1">
      <alignment horizontal="center"/>
    </xf>
    <xf numFmtId="167" fontId="31" fillId="0" borderId="2" xfId="0" applyNumberFormat="1" applyFont="1" applyBorder="1"/>
    <xf numFmtId="0" fontId="31" fillId="0" borderId="1" xfId="0" applyFont="1" applyBorder="1"/>
    <xf numFmtId="0" fontId="37" fillId="0" borderId="0" xfId="0" applyFont="1"/>
    <xf numFmtId="0" fontId="37" fillId="0" borderId="0" xfId="0" applyFont="1" applyAlignment="1">
      <alignment vertical="center"/>
    </xf>
    <xf numFmtId="0" fontId="32" fillId="0" borderId="0" xfId="0" applyFont="1" applyAlignment="1">
      <alignment vertical="center"/>
    </xf>
    <xf numFmtId="0" fontId="25" fillId="4" borderId="14" xfId="0" applyFont="1" applyFill="1" applyBorder="1" applyAlignment="1">
      <alignment wrapText="1"/>
    </xf>
    <xf numFmtId="167" fontId="32" fillId="8" borderId="1" xfId="0" applyNumberFormat="1" applyFont="1" applyFill="1" applyBorder="1" applyAlignment="1">
      <alignment horizontal="center" vertical="center"/>
    </xf>
    <xf numFmtId="0" fontId="32" fillId="0" borderId="1" xfId="0" applyFont="1" applyBorder="1"/>
    <xf numFmtId="1" fontId="32" fillId="6" borderId="1" xfId="0" applyNumberFormat="1" applyFont="1" applyFill="1" applyBorder="1" applyAlignment="1" applyProtection="1">
      <alignment horizontal="right"/>
      <protection locked="0"/>
    </xf>
    <xf numFmtId="0" fontId="29" fillId="0" borderId="0" xfId="0" applyFont="1" applyAlignment="1">
      <alignment vertical="center"/>
    </xf>
    <xf numFmtId="0" fontId="32" fillId="8" borderId="1" xfId="0" applyFont="1" applyFill="1" applyBorder="1" applyAlignment="1">
      <alignment horizontal="center" vertical="center"/>
    </xf>
    <xf numFmtId="166" fontId="13" fillId="0" borderId="0" xfId="0" applyNumberFormat="1" applyFont="1" applyAlignment="1">
      <alignment horizontal="center"/>
    </xf>
    <xf numFmtId="166" fontId="0" fillId="0" borderId="0" xfId="0" applyNumberFormat="1"/>
    <xf numFmtId="0" fontId="13" fillId="0" borderId="0" xfId="0" applyFont="1" applyAlignment="1">
      <alignment vertical="center"/>
    </xf>
    <xf numFmtId="0" fontId="13" fillId="0" borderId="0" xfId="0" applyFont="1" applyAlignment="1">
      <alignment horizontal="left" vertical="center"/>
    </xf>
    <xf numFmtId="166" fontId="39" fillId="0" borderId="0" xfId="0" applyNumberFormat="1" applyFont="1"/>
    <xf numFmtId="1" fontId="32" fillId="6" borderId="1" xfId="0" applyNumberFormat="1" applyFont="1" applyFill="1" applyBorder="1" applyProtection="1">
      <protection locked="0"/>
    </xf>
    <xf numFmtId="0" fontId="32" fillId="0" borderId="16" xfId="0" applyFont="1" applyBorder="1" applyAlignment="1">
      <alignment horizontal="left"/>
    </xf>
    <xf numFmtId="0" fontId="0" fillId="5" borderId="0" xfId="0" applyFill="1"/>
    <xf numFmtId="0" fontId="29" fillId="0" borderId="0" xfId="0" applyFont="1" applyAlignment="1">
      <alignment horizontal="center" vertical="center"/>
    </xf>
    <xf numFmtId="0" fontId="2" fillId="0" borderId="0" xfId="0" applyFont="1" applyAlignment="1">
      <alignment horizontal="center"/>
    </xf>
    <xf numFmtId="0" fontId="15" fillId="0" borderId="0" xfId="0" applyFont="1" applyAlignment="1">
      <alignment horizontal="center"/>
    </xf>
    <xf numFmtId="0" fontId="18" fillId="0" borderId="0" xfId="1" applyFont="1" applyFill="1" applyBorder="1" applyAlignment="1" applyProtection="1">
      <alignment horizontal="center"/>
    </xf>
    <xf numFmtId="0" fontId="17" fillId="0" borderId="0" xfId="0" applyFont="1" applyAlignment="1">
      <alignment horizontal="center"/>
    </xf>
    <xf numFmtId="14" fontId="0" fillId="0" borderId="0" xfId="0" applyNumberFormat="1" applyAlignment="1">
      <alignment horizontal="left"/>
    </xf>
    <xf numFmtId="14" fontId="0" fillId="0" borderId="0" xfId="0" applyNumberFormat="1"/>
    <xf numFmtId="0" fontId="0" fillId="0" borderId="0" xfId="0" applyAlignment="1">
      <alignment vertical="center" wrapText="1"/>
    </xf>
    <xf numFmtId="0" fontId="1" fillId="0" borderId="0" xfId="0" applyFont="1" applyAlignment="1">
      <alignment vertical="center" wrapText="1"/>
    </xf>
    <xf numFmtId="0" fontId="24" fillId="0" borderId="0" xfId="0" applyFont="1" applyAlignment="1">
      <alignment horizontal="center"/>
    </xf>
    <xf numFmtId="6" fontId="24" fillId="0" borderId="0" xfId="0" applyNumberFormat="1" applyFont="1"/>
    <xf numFmtId="0" fontId="27" fillId="0" borderId="0" xfId="0" applyFont="1"/>
    <xf numFmtId="0" fontId="1" fillId="0" borderId="0" xfId="0" applyFont="1" applyAlignment="1">
      <alignment vertical="center"/>
    </xf>
    <xf numFmtId="167" fontId="31" fillId="0" borderId="1" xfId="0" applyNumberFormat="1" applyFont="1" applyBorder="1" applyAlignment="1">
      <alignment horizontal="center" wrapText="1"/>
    </xf>
    <xf numFmtId="1" fontId="32" fillId="0" borderId="0" xfId="0" applyNumberFormat="1" applyFont="1"/>
    <xf numFmtId="1" fontId="32" fillId="0" borderId="0" xfId="0" applyNumberFormat="1" applyFont="1" applyAlignment="1">
      <alignment horizontal="right"/>
    </xf>
    <xf numFmtId="0" fontId="32" fillId="0" borderId="15" xfId="0" applyFont="1" applyBorder="1" applyAlignment="1">
      <alignment horizontal="left"/>
    </xf>
    <xf numFmtId="0" fontId="9" fillId="0" borderId="0" xfId="0" applyFont="1"/>
    <xf numFmtId="0" fontId="25" fillId="4" borderId="13" xfId="0" applyFont="1" applyFill="1" applyBorder="1" applyAlignment="1">
      <alignment wrapText="1"/>
    </xf>
    <xf numFmtId="0" fontId="25" fillId="4" borderId="6" xfId="0" applyFont="1" applyFill="1" applyBorder="1" applyAlignment="1">
      <alignment wrapText="1"/>
    </xf>
    <xf numFmtId="0" fontId="25" fillId="4" borderId="12" xfId="0" applyFont="1" applyFill="1" applyBorder="1" applyAlignment="1">
      <alignment wrapText="1"/>
    </xf>
    <xf numFmtId="0" fontId="2" fillId="0" borderId="0" xfId="0" applyFont="1" applyAlignment="1">
      <alignment horizontal="left" vertical="top" wrapText="1"/>
    </xf>
    <xf numFmtId="0" fontId="31" fillId="0" borderId="1" xfId="0" applyFont="1" applyBorder="1" applyAlignment="1">
      <alignment horizontal="left"/>
    </xf>
    <xf numFmtId="0" fontId="31" fillId="0" borderId="2" xfId="0" applyFont="1" applyBorder="1"/>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1" fillId="5" borderId="15" xfId="0" applyFont="1" applyFill="1" applyBorder="1" applyProtection="1">
      <protection locked="0"/>
    </xf>
    <xf numFmtId="167" fontId="32" fillId="5" borderId="0" xfId="0" applyNumberFormat="1" applyFont="1" applyFill="1"/>
    <xf numFmtId="0" fontId="32" fillId="5" borderId="0" xfId="0" applyFont="1" applyFill="1" applyAlignment="1">
      <alignment horizontal="center"/>
    </xf>
    <xf numFmtId="167" fontId="32" fillId="0" borderId="16" xfId="0" applyNumberFormat="1" applyFont="1" applyBorder="1"/>
    <xf numFmtId="0" fontId="32" fillId="0" borderId="15" xfId="0" applyFont="1" applyBorder="1"/>
    <xf numFmtId="0" fontId="31" fillId="5" borderId="15" xfId="0" applyFont="1" applyFill="1" applyBorder="1"/>
    <xf numFmtId="0" fontId="6" fillId="0" borderId="0" xfId="0" applyFont="1" applyAlignment="1">
      <alignment horizontal="left" wrapText="1"/>
    </xf>
    <xf numFmtId="0" fontId="13" fillId="0" borderId="0" xfId="0" applyFont="1" applyAlignment="1" applyProtection="1">
      <alignment horizontal="center"/>
      <protection locked="0"/>
    </xf>
    <xf numFmtId="0" fontId="0" fillId="10" borderId="0" xfId="0" applyFill="1"/>
    <xf numFmtId="0" fontId="47" fillId="0" borderId="0" xfId="0" applyFont="1"/>
    <xf numFmtId="0" fontId="0" fillId="11" borderId="0" xfId="0" applyFill="1"/>
    <xf numFmtId="168" fontId="31" fillId="0" borderId="11" xfId="0" applyNumberFormat="1" applyFont="1" applyBorder="1" applyAlignment="1">
      <alignment horizontal="center"/>
    </xf>
    <xf numFmtId="168" fontId="31" fillId="0" borderId="1" xfId="0" applyNumberFormat="1" applyFont="1" applyBorder="1" applyAlignment="1">
      <alignment horizontal="center"/>
    </xf>
    <xf numFmtId="0" fontId="0" fillId="5" borderId="23" xfId="0" applyFill="1" applyBorder="1"/>
    <xf numFmtId="0" fontId="0" fillId="5" borderId="24" xfId="0" applyFill="1" applyBorder="1"/>
    <xf numFmtId="0" fontId="0" fillId="5" borderId="25" xfId="0" applyFill="1" applyBorder="1"/>
    <xf numFmtId="0" fontId="1" fillId="13" borderId="0" xfId="0" applyFont="1" applyFill="1"/>
    <xf numFmtId="0" fontId="51" fillId="13" borderId="0" xfId="0" applyFont="1" applyFill="1"/>
    <xf numFmtId="0" fontId="51" fillId="13" borderId="0" xfId="0" applyFont="1" applyFill="1" applyAlignment="1">
      <alignment vertical="top"/>
    </xf>
    <xf numFmtId="0" fontId="61" fillId="13" borderId="0" xfId="0" applyFont="1" applyFill="1" applyAlignment="1">
      <alignment vertical="center"/>
    </xf>
    <xf numFmtId="0" fontId="63" fillId="0" borderId="0" xfId="0" applyFont="1" applyAlignment="1">
      <alignment horizontal="right" vertical="center"/>
    </xf>
    <xf numFmtId="0" fontId="62" fillId="0" borderId="0" xfId="0" applyFont="1"/>
    <xf numFmtId="0" fontId="62" fillId="0" borderId="15" xfId="0" applyFont="1" applyBorder="1" applyAlignment="1">
      <alignment vertical="center" wrapText="1"/>
    </xf>
    <xf numFmtId="0" fontId="62" fillId="0" borderId="12" xfId="0" applyFont="1" applyBorder="1" applyAlignment="1">
      <alignment vertical="center" wrapText="1"/>
    </xf>
    <xf numFmtId="0" fontId="58" fillId="0" borderId="0" xfId="0" applyFont="1" applyAlignment="1">
      <alignment vertical="center" wrapText="1"/>
    </xf>
    <xf numFmtId="0" fontId="64" fillId="0" borderId="3" xfId="0" applyFont="1" applyBorder="1" applyAlignment="1">
      <alignment horizontal="center" vertical="center" wrapText="1"/>
    </xf>
    <xf numFmtId="0" fontId="64" fillId="9" borderId="1" xfId="0" applyFont="1" applyFill="1" applyBorder="1" applyAlignment="1">
      <alignment horizontal="center" vertical="center" wrapText="1"/>
    </xf>
    <xf numFmtId="0" fontId="64" fillId="3" borderId="1" xfId="0" applyFont="1" applyFill="1" applyBorder="1" applyAlignment="1">
      <alignment horizontal="center" vertical="center" wrapText="1"/>
    </xf>
    <xf numFmtId="0" fontId="64" fillId="5" borderId="0" xfId="0" applyFont="1" applyFill="1" applyAlignment="1">
      <alignment horizontal="center" vertical="center" wrapText="1"/>
    </xf>
    <xf numFmtId="0" fontId="65" fillId="5" borderId="1" xfId="0" applyFont="1" applyFill="1" applyBorder="1" applyAlignment="1">
      <alignment horizontal="center" vertical="center" wrapText="1"/>
    </xf>
    <xf numFmtId="0" fontId="64" fillId="15" borderId="1" xfId="0" applyFont="1" applyFill="1" applyBorder="1" applyAlignment="1">
      <alignment horizontal="center" vertical="center" wrapText="1"/>
    </xf>
    <xf numFmtId="0" fontId="58" fillId="0" borderId="0" xfId="0" applyFont="1" applyAlignment="1">
      <alignment horizontal="center" vertical="center" wrapText="1"/>
    </xf>
    <xf numFmtId="0" fontId="62" fillId="0" borderId="10" xfId="0" applyFont="1" applyBorder="1" applyAlignment="1">
      <alignment vertical="center" wrapText="1"/>
    </xf>
    <xf numFmtId="44" fontId="63" fillId="4" borderId="3" xfId="2" applyFont="1" applyFill="1" applyBorder="1" applyAlignment="1" applyProtection="1">
      <alignment vertical="center" wrapText="1"/>
      <protection locked="0"/>
    </xf>
    <xf numFmtId="170" fontId="63" fillId="5" borderId="3" xfId="2" applyNumberFormat="1" applyFont="1" applyFill="1" applyBorder="1" applyAlignment="1" applyProtection="1">
      <alignment vertical="center" wrapText="1"/>
    </xf>
    <xf numFmtId="0" fontId="63" fillId="5" borderId="3" xfId="0" applyFont="1" applyFill="1" applyBorder="1" applyAlignment="1" applyProtection="1">
      <alignment horizontal="center" vertical="center" wrapText="1"/>
      <protection locked="0"/>
    </xf>
    <xf numFmtId="44" fontId="58" fillId="0" borderId="0" xfId="2" applyFont="1" applyFill="1" applyBorder="1" applyAlignment="1" applyProtection="1">
      <alignment horizontal="center" vertical="center" wrapText="1"/>
    </xf>
    <xf numFmtId="0" fontId="62" fillId="0" borderId="0" xfId="0" applyFont="1" applyAlignment="1">
      <alignment vertical="center"/>
    </xf>
    <xf numFmtId="44" fontId="63" fillId="4" borderId="3" xfId="2" applyFont="1" applyFill="1" applyBorder="1" applyAlignment="1" applyProtection="1">
      <alignment horizontal="center" vertical="center" wrapText="1"/>
      <protection locked="0"/>
    </xf>
    <xf numFmtId="0" fontId="64" fillId="0" borderId="2" xfId="0" applyFont="1" applyBorder="1" applyAlignment="1">
      <alignment horizontal="left" vertical="center" wrapText="1"/>
    </xf>
    <xf numFmtId="167" fontId="64" fillId="9" borderId="2" xfId="0" applyNumberFormat="1" applyFont="1" applyFill="1" applyBorder="1" applyAlignment="1">
      <alignment horizontal="right" vertical="center"/>
    </xf>
    <xf numFmtId="167" fontId="64" fillId="3" borderId="1" xfId="0" applyNumberFormat="1" applyFont="1" applyFill="1" applyBorder="1" applyAlignment="1">
      <alignment horizontal="right" vertical="center"/>
    </xf>
    <xf numFmtId="167" fontId="64" fillId="5" borderId="1" xfId="0" applyNumberFormat="1" applyFont="1" applyFill="1" applyBorder="1" applyAlignment="1">
      <alignment horizontal="right" vertical="center"/>
    </xf>
    <xf numFmtId="169" fontId="65" fillId="5" borderId="1" xfId="4" applyNumberFormat="1" applyFont="1" applyFill="1" applyBorder="1" applyAlignment="1" applyProtection="1">
      <alignment horizontal="left" vertical="center"/>
    </xf>
    <xf numFmtId="167" fontId="64" fillId="15" borderId="1" xfId="0" applyNumberFormat="1" applyFont="1" applyFill="1" applyBorder="1" applyAlignment="1">
      <alignment horizontal="right" vertical="center"/>
    </xf>
    <xf numFmtId="0" fontId="64" fillId="0" borderId="0" xfId="0" applyFont="1" applyAlignment="1">
      <alignment horizontal="left" vertical="top" wrapText="1"/>
    </xf>
    <xf numFmtId="0" fontId="66" fillId="0" borderId="0" xfId="0" applyFont="1" applyAlignment="1">
      <alignment horizontal="left" vertical="top" wrapText="1"/>
    </xf>
    <xf numFmtId="0" fontId="63" fillId="4" borderId="0" xfId="0" applyFont="1" applyFill="1"/>
    <xf numFmtId="0" fontId="64" fillId="12" borderId="1" xfId="0" applyFont="1" applyFill="1" applyBorder="1" applyAlignment="1">
      <alignment horizontal="center" vertical="center" wrapText="1"/>
    </xf>
    <xf numFmtId="167" fontId="64" fillId="12" borderId="1" xfId="0" applyNumberFormat="1" applyFont="1" applyFill="1" applyBorder="1" applyAlignment="1">
      <alignment vertical="center"/>
    </xf>
    <xf numFmtId="0" fontId="58" fillId="13" borderId="1" xfId="0" applyFont="1" applyFill="1" applyBorder="1" applyAlignment="1">
      <alignment horizontal="center" vertical="center" wrapText="1"/>
    </xf>
    <xf numFmtId="168" fontId="58" fillId="13" borderId="1" xfId="2" applyNumberFormat="1" applyFont="1" applyFill="1" applyBorder="1" applyAlignment="1" applyProtection="1">
      <alignment horizontal="right" vertical="center"/>
    </xf>
    <xf numFmtId="44" fontId="63" fillId="16" borderId="3" xfId="2" applyFont="1" applyFill="1" applyBorder="1" applyAlignment="1" applyProtection="1">
      <alignment vertical="center" wrapText="1"/>
    </xf>
    <xf numFmtId="44" fontId="62" fillId="17" borderId="1" xfId="2" applyFont="1" applyFill="1" applyBorder="1" applyAlignment="1" applyProtection="1">
      <alignment vertical="center"/>
    </xf>
    <xf numFmtId="168" fontId="63" fillId="18" borderId="1" xfId="2" applyNumberFormat="1" applyFont="1" applyFill="1" applyBorder="1" applyAlignment="1" applyProtection="1">
      <alignment vertical="center" wrapText="1"/>
    </xf>
    <xf numFmtId="0" fontId="0" fillId="5" borderId="26" xfId="0" applyFill="1" applyBorder="1"/>
    <xf numFmtId="0" fontId="0" fillId="5" borderId="27" xfId="0" applyFill="1" applyBorder="1"/>
    <xf numFmtId="0" fontId="0" fillId="5" borderId="28" xfId="0" applyFill="1" applyBorder="1"/>
    <xf numFmtId="0" fontId="0" fillId="5" borderId="29" xfId="0" applyFill="1" applyBorder="1"/>
    <xf numFmtId="0" fontId="0" fillId="5" borderId="30" xfId="0" applyFill="1" applyBorder="1"/>
    <xf numFmtId="0" fontId="68" fillId="0" borderId="0" xfId="0" applyFont="1" applyAlignment="1">
      <alignment horizontal="left"/>
    </xf>
    <xf numFmtId="0" fontId="68" fillId="0" borderId="0" xfId="0" applyFont="1"/>
    <xf numFmtId="0" fontId="71" fillId="14" borderId="0" xfId="0" applyFont="1" applyFill="1" applyAlignment="1" applyProtection="1">
      <alignment horizontal="center" vertical="center"/>
      <protection locked="0"/>
    </xf>
    <xf numFmtId="0" fontId="1" fillId="19" borderId="17" xfId="0" applyFont="1" applyFill="1" applyBorder="1" applyProtection="1">
      <protection locked="0"/>
    </xf>
    <xf numFmtId="14" fontId="1" fillId="19" borderId="17" xfId="0" applyNumberFormat="1" applyFont="1" applyFill="1" applyBorder="1" applyAlignment="1" applyProtection="1">
      <alignment horizontal="center"/>
      <protection locked="0"/>
    </xf>
    <xf numFmtId="14" fontId="1" fillId="19" borderId="17" xfId="0" applyNumberFormat="1" applyFont="1" applyFill="1" applyBorder="1" applyAlignment="1" applyProtection="1">
      <alignment horizontal="left"/>
      <protection locked="0"/>
    </xf>
    <xf numFmtId="0" fontId="13" fillId="19" borderId="17" xfId="0" applyFont="1" applyFill="1" applyBorder="1" applyProtection="1">
      <protection locked="0"/>
    </xf>
    <xf numFmtId="0" fontId="19" fillId="19" borderId="17" xfId="0" applyFont="1" applyFill="1" applyBorder="1" applyAlignment="1" applyProtection="1">
      <alignment horizontal="center" vertical="center"/>
      <protection locked="0"/>
    </xf>
    <xf numFmtId="14" fontId="1" fillId="19" borderId="17" xfId="0" applyNumberFormat="1" applyFont="1" applyFill="1" applyBorder="1" applyProtection="1">
      <protection locked="0"/>
    </xf>
    <xf numFmtId="0" fontId="1" fillId="19" borderId="17" xfId="0" applyFont="1" applyFill="1" applyBorder="1" applyAlignment="1" applyProtection="1">
      <alignment vertical="center" wrapText="1"/>
      <protection locked="0"/>
    </xf>
    <xf numFmtId="0" fontId="78" fillId="0" borderId="0" xfId="0" applyFont="1"/>
    <xf numFmtId="0" fontId="0" fillId="0" borderId="13" xfId="0" applyBorder="1" applyAlignment="1">
      <alignment horizontal="center" vertical="center" readingOrder="1"/>
    </xf>
    <xf numFmtId="0" fontId="16" fillId="0" borderId="13" xfId="0" applyFont="1" applyBorder="1" applyAlignment="1">
      <alignment horizontal="center" vertical="center" readingOrder="1"/>
    </xf>
    <xf numFmtId="0" fontId="0" fillId="0" borderId="0" xfId="0" applyAlignment="1">
      <alignment horizontal="center" readingOrder="1"/>
    </xf>
    <xf numFmtId="0" fontId="53" fillId="5" borderId="26" xfId="0" applyFont="1" applyFill="1" applyBorder="1" applyAlignment="1">
      <alignment horizontal="left" vertical="top" wrapText="1"/>
    </xf>
    <xf numFmtId="0" fontId="53" fillId="5" borderId="0" xfId="0" applyFont="1" applyFill="1" applyAlignment="1">
      <alignment horizontal="left" vertical="top"/>
    </xf>
    <xf numFmtId="0" fontId="53" fillId="5" borderId="27" xfId="0" applyFont="1" applyFill="1" applyBorder="1" applyAlignment="1">
      <alignment horizontal="left" vertical="top"/>
    </xf>
    <xf numFmtId="0" fontId="53" fillId="5" borderId="26" xfId="0" applyFont="1" applyFill="1" applyBorder="1" applyAlignment="1">
      <alignment horizontal="left" vertical="top"/>
    </xf>
    <xf numFmtId="0" fontId="53" fillId="5" borderId="28" xfId="0" applyFont="1" applyFill="1" applyBorder="1" applyAlignment="1">
      <alignment horizontal="left" vertical="top"/>
    </xf>
    <xf numFmtId="0" fontId="53" fillId="5" borderId="29" xfId="0" applyFont="1" applyFill="1" applyBorder="1" applyAlignment="1">
      <alignment horizontal="left" vertical="top"/>
    </xf>
    <xf numFmtId="0" fontId="53" fillId="5" borderId="30" xfId="0" applyFont="1" applyFill="1" applyBorder="1" applyAlignment="1">
      <alignment horizontal="left" vertical="top"/>
    </xf>
    <xf numFmtId="0" fontId="52" fillId="12" borderId="18" xfId="0" applyFont="1" applyFill="1" applyBorder="1" applyAlignment="1">
      <alignment horizontal="center" vertical="center"/>
    </xf>
    <xf numFmtId="0" fontId="52" fillId="12" borderId="19" xfId="0" applyFont="1" applyFill="1" applyBorder="1" applyAlignment="1">
      <alignment horizontal="center" vertical="center"/>
    </xf>
    <xf numFmtId="0" fontId="52" fillId="12" borderId="20" xfId="0" applyFont="1" applyFill="1" applyBorder="1" applyAlignment="1">
      <alignment horizontal="center" vertical="center"/>
    </xf>
    <xf numFmtId="0" fontId="52" fillId="12" borderId="21" xfId="0" applyFont="1" applyFill="1" applyBorder="1" applyAlignment="1">
      <alignment horizontal="center" vertical="center"/>
    </xf>
    <xf numFmtId="0" fontId="52" fillId="12" borderId="0" xfId="0" applyFont="1" applyFill="1" applyAlignment="1">
      <alignment horizontal="center" vertical="center"/>
    </xf>
    <xf numFmtId="0" fontId="52" fillId="12" borderId="22" xfId="0" applyFont="1" applyFill="1" applyBorder="1" applyAlignment="1">
      <alignment horizontal="center" vertical="center"/>
    </xf>
    <xf numFmtId="0" fontId="0" fillId="12" borderId="31" xfId="0" applyFill="1" applyBorder="1" applyAlignment="1">
      <alignment horizontal="center"/>
    </xf>
    <xf numFmtId="0" fontId="0" fillId="12" borderId="32" xfId="0" applyFill="1" applyBorder="1" applyAlignment="1">
      <alignment horizontal="center"/>
    </xf>
    <xf numFmtId="0" fontId="0" fillId="12" borderId="33" xfId="0" applyFill="1" applyBorder="1" applyAlignment="1">
      <alignment horizontal="center"/>
    </xf>
    <xf numFmtId="0" fontId="22" fillId="19" borderId="17" xfId="0" applyFont="1" applyFill="1" applyBorder="1" applyAlignment="1" applyProtection="1">
      <alignment horizontal="center"/>
      <protection locked="0"/>
    </xf>
    <xf numFmtId="0" fontId="0" fillId="0" borderId="0" xfId="0" applyAlignment="1">
      <alignment horizontal="center"/>
    </xf>
    <xf numFmtId="0" fontId="29" fillId="12" borderId="0" xfId="0" applyFont="1" applyFill="1" applyAlignment="1">
      <alignment horizontal="left" vertical="center"/>
    </xf>
    <xf numFmtId="0" fontId="56" fillId="13" borderId="0" xfId="0" applyFont="1" applyFill="1" applyAlignment="1">
      <alignment horizontal="center" vertical="center"/>
    </xf>
    <xf numFmtId="0" fontId="57" fillId="12" borderId="0" xfId="0" applyFont="1" applyFill="1" applyAlignment="1">
      <alignment horizontal="left" vertical="center"/>
    </xf>
    <xf numFmtId="0" fontId="51" fillId="13" borderId="0" xfId="0" applyFont="1" applyFill="1" applyAlignment="1">
      <alignment horizontal="left" vertical="top"/>
    </xf>
    <xf numFmtId="0" fontId="78" fillId="0" borderId="0" xfId="0" applyFont="1" applyAlignment="1">
      <alignment horizontal="center" wrapText="1"/>
    </xf>
    <xf numFmtId="0" fontId="49" fillId="0" borderId="0" xfId="0" applyFont="1" applyAlignment="1">
      <alignment horizontal="center" vertical="center"/>
    </xf>
    <xf numFmtId="0" fontId="73" fillId="0" borderId="7"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right"/>
    </xf>
    <xf numFmtId="0" fontId="1" fillId="19" borderId="17" xfId="0" applyFont="1" applyFill="1" applyBorder="1" applyAlignment="1" applyProtection="1">
      <alignment horizontal="center"/>
      <protection locked="0"/>
    </xf>
    <xf numFmtId="0" fontId="41" fillId="0" borderId="7" xfId="0" applyFont="1" applyBorder="1" applyAlignment="1">
      <alignment horizontal="center" vertical="center"/>
    </xf>
    <xf numFmtId="0" fontId="2" fillId="19" borderId="17" xfId="0" applyFont="1" applyFill="1" applyBorder="1" applyAlignment="1" applyProtection="1">
      <alignment horizontal="center"/>
      <protection locked="0"/>
    </xf>
    <xf numFmtId="14" fontId="6" fillId="0" borderId="0" xfId="0" applyNumberFormat="1" applyFont="1" applyAlignment="1">
      <alignment horizontal="left" wrapText="1"/>
    </xf>
    <xf numFmtId="14" fontId="6" fillId="0" borderId="0" xfId="0" applyNumberFormat="1" applyFont="1" applyAlignment="1">
      <alignment horizontal="right" wrapText="1"/>
    </xf>
    <xf numFmtId="0" fontId="13" fillId="19" borderId="17" xfId="0" applyFont="1" applyFill="1" applyBorder="1" applyAlignment="1" applyProtection="1">
      <alignment horizontal="center"/>
      <protection locked="0"/>
    </xf>
    <xf numFmtId="0" fontId="6" fillId="0" borderId="0" xfId="0" applyFont="1" applyAlignment="1">
      <alignment horizontal="left" wrapText="1"/>
    </xf>
    <xf numFmtId="0" fontId="80" fillId="0" borderId="0" xfId="0" applyFont="1" applyAlignment="1">
      <alignment horizontal="center"/>
    </xf>
    <xf numFmtId="0" fontId="40" fillId="19" borderId="17" xfId="1" applyFont="1" applyFill="1" applyBorder="1" applyAlignment="1" applyProtection="1">
      <alignment horizontal="center"/>
      <protection locked="0"/>
    </xf>
    <xf numFmtId="165" fontId="12" fillId="19" borderId="17" xfId="0" applyNumberFormat="1" applyFont="1" applyFill="1" applyBorder="1" applyAlignment="1" applyProtection="1">
      <alignment horizontal="center"/>
      <protection locked="0"/>
    </xf>
    <xf numFmtId="169" fontId="1" fillId="19" borderId="17" xfId="4" applyNumberFormat="1" applyFont="1" applyFill="1" applyBorder="1" applyAlignment="1" applyProtection="1">
      <alignment horizontal="center"/>
      <protection locked="0"/>
    </xf>
    <xf numFmtId="0" fontId="45" fillId="0" borderId="0" xfId="0" applyFont="1" applyAlignment="1">
      <alignment horizontal="left" wrapText="1"/>
    </xf>
    <xf numFmtId="0" fontId="79" fillId="0" borderId="0" xfId="0" applyFont="1" applyAlignment="1">
      <alignment horizontal="center"/>
    </xf>
    <xf numFmtId="0" fontId="1" fillId="0" borderId="0" xfId="0" applyFont="1" applyAlignment="1">
      <alignment horizontal="center"/>
    </xf>
    <xf numFmtId="0" fontId="59" fillId="13" borderId="0" xfId="0" applyFont="1" applyFill="1" applyAlignment="1">
      <alignment horizontal="center" vertical="center"/>
    </xf>
    <xf numFmtId="0" fontId="60" fillId="12" borderId="0" xfId="0" applyFont="1" applyFill="1" applyAlignment="1">
      <alignment horizontal="left" vertical="center"/>
    </xf>
    <xf numFmtId="0" fontId="59" fillId="12" borderId="0" xfId="0" applyFont="1" applyFill="1" applyAlignment="1">
      <alignment horizontal="left" vertical="center"/>
    </xf>
    <xf numFmtId="0" fontId="61" fillId="13" borderId="0" xfId="0" applyFont="1" applyFill="1" applyAlignment="1">
      <alignment horizontal="center"/>
    </xf>
    <xf numFmtId="0" fontId="42" fillId="2" borderId="0" xfId="0" applyFont="1" applyFill="1" applyAlignment="1" applyProtection="1">
      <alignment horizontal="center"/>
      <protection locked="0"/>
    </xf>
    <xf numFmtId="0" fontId="67" fillId="0" borderId="0" xfId="0" applyFont="1" applyAlignment="1">
      <alignment horizontal="left" vertical="top" wrapText="1"/>
    </xf>
    <xf numFmtId="0" fontId="64" fillId="0" borderId="0" xfId="0" applyFont="1" applyAlignment="1">
      <alignment horizontal="left" vertical="top" wrapText="1"/>
    </xf>
    <xf numFmtId="0" fontId="43" fillId="0" borderId="7" xfId="0" applyFont="1" applyBorder="1" applyAlignment="1">
      <alignment horizontal="center" vertical="center"/>
    </xf>
    <xf numFmtId="0" fontId="63" fillId="4" borderId="10" xfId="0" applyFont="1" applyFill="1" applyBorder="1" applyAlignment="1">
      <alignment horizontal="center" vertical="top" wrapText="1"/>
    </xf>
    <xf numFmtId="0" fontId="63" fillId="4" borderId="11" xfId="0" applyFont="1" applyFill="1" applyBorder="1" applyAlignment="1">
      <alignment horizontal="center" vertical="top" wrapText="1"/>
    </xf>
    <xf numFmtId="0" fontId="64" fillId="15" borderId="2" xfId="0" applyFont="1" applyFill="1" applyBorder="1" applyAlignment="1">
      <alignment horizontal="center" vertical="center" wrapText="1"/>
    </xf>
    <xf numFmtId="0" fontId="64" fillId="15" borderId="8" xfId="0" applyFont="1" applyFill="1" applyBorder="1" applyAlignment="1">
      <alignment horizontal="center" vertical="center" wrapText="1"/>
    </xf>
    <xf numFmtId="0" fontId="64" fillId="15" borderId="9" xfId="0" applyFont="1" applyFill="1" applyBorder="1" applyAlignment="1">
      <alignment horizontal="center" vertical="center" wrapText="1"/>
    </xf>
    <xf numFmtId="0" fontId="63" fillId="4" borderId="0" xfId="0" applyFont="1" applyFill="1" applyAlignment="1">
      <alignment horizontal="left" wrapText="1"/>
    </xf>
    <xf numFmtId="0" fontId="63" fillId="4" borderId="13" xfId="0" applyFont="1" applyFill="1" applyBorder="1" applyAlignment="1">
      <alignment horizontal="left" wrapText="1"/>
    </xf>
    <xf numFmtId="0" fontId="32" fillId="7" borderId="1" xfId="0" applyFont="1" applyFill="1" applyBorder="1" applyAlignment="1">
      <alignment horizontal="center"/>
    </xf>
    <xf numFmtId="0" fontId="32" fillId="0" borderId="0" xfId="0" applyFont="1" applyAlignment="1">
      <alignment horizontal="left"/>
    </xf>
    <xf numFmtId="0" fontId="31" fillId="0" borderId="0" xfId="0" applyFont="1" applyAlignment="1">
      <alignment horizontal="center"/>
    </xf>
    <xf numFmtId="0" fontId="31" fillId="0" borderId="2" xfId="0" applyFont="1" applyBorder="1" applyAlignment="1">
      <alignment horizontal="left"/>
    </xf>
    <xf numFmtId="0" fontId="31" fillId="0" borderId="8" xfId="0" applyFont="1" applyBorder="1" applyAlignment="1">
      <alignment horizontal="left"/>
    </xf>
    <xf numFmtId="0" fontId="31" fillId="0" borderId="9" xfId="0" applyFont="1" applyBorder="1" applyAlignment="1">
      <alignment horizontal="left"/>
    </xf>
    <xf numFmtId="0" fontId="31" fillId="0" borderId="2" xfId="0" applyFont="1" applyBorder="1" applyAlignment="1">
      <alignment horizontal="center"/>
    </xf>
    <xf numFmtId="0" fontId="31" fillId="0" borderId="8" xfId="0" applyFont="1" applyBorder="1" applyAlignment="1">
      <alignment horizontal="center"/>
    </xf>
    <xf numFmtId="0" fontId="31" fillId="0" borderId="9" xfId="0" applyFont="1" applyBorder="1" applyAlignment="1">
      <alignment horizontal="center"/>
    </xf>
    <xf numFmtId="0" fontId="31" fillId="0" borderId="6" xfId="0" applyFont="1" applyBorder="1" applyAlignment="1">
      <alignment horizontal="left"/>
    </xf>
    <xf numFmtId="0" fontId="31" fillId="0" borderId="15" xfId="0" applyFont="1" applyBorder="1" applyAlignment="1">
      <alignment horizontal="left"/>
    </xf>
    <xf numFmtId="0" fontId="32" fillId="0" borderId="15" xfId="0" applyFont="1" applyBorder="1" applyAlignment="1">
      <alignment horizontal="left"/>
    </xf>
    <xf numFmtId="0" fontId="32" fillId="7" borderId="5" xfId="0" applyFont="1" applyFill="1" applyBorder="1" applyAlignment="1">
      <alignment horizontal="center"/>
    </xf>
    <xf numFmtId="0" fontId="32" fillId="7" borderId="2" xfId="0" applyFont="1" applyFill="1" applyBorder="1" applyAlignment="1">
      <alignment horizontal="center"/>
    </xf>
    <xf numFmtId="0" fontId="32" fillId="7" borderId="8" xfId="0" applyFont="1" applyFill="1" applyBorder="1" applyAlignment="1">
      <alignment horizontal="center"/>
    </xf>
    <xf numFmtId="0" fontId="32" fillId="7" borderId="9" xfId="0" applyFont="1" applyFill="1" applyBorder="1" applyAlignment="1">
      <alignment horizontal="center"/>
    </xf>
    <xf numFmtId="0" fontId="31" fillId="0" borderId="0" xfId="0" applyFont="1" applyAlignment="1">
      <alignment horizontal="left" wrapText="1"/>
    </xf>
    <xf numFmtId="0" fontId="31" fillId="0" borderId="1" xfId="0" applyFont="1" applyBorder="1" applyAlignment="1">
      <alignment horizontal="left" wrapText="1"/>
    </xf>
    <xf numFmtId="0" fontId="29" fillId="13" borderId="0" xfId="0" applyFont="1" applyFill="1" applyAlignment="1">
      <alignment horizontal="center" vertical="center"/>
    </xf>
    <xf numFmtId="0" fontId="31" fillId="0" borderId="1" xfId="0" applyFont="1" applyBorder="1" applyAlignment="1">
      <alignment horizontal="left"/>
    </xf>
    <xf numFmtId="0" fontId="32" fillId="0" borderId="2" xfId="0" applyFont="1" applyBorder="1" applyAlignment="1">
      <alignment horizontal="left"/>
    </xf>
    <xf numFmtId="0" fontId="32" fillId="0" borderId="8" xfId="0" applyFont="1" applyBorder="1" applyAlignment="1">
      <alignment horizontal="left"/>
    </xf>
    <xf numFmtId="0" fontId="32" fillId="0" borderId="9" xfId="0" applyFont="1" applyBorder="1" applyAlignment="1">
      <alignment horizontal="left"/>
    </xf>
    <xf numFmtId="0" fontId="31" fillId="0" borderId="15" xfId="0" applyFont="1" applyBorder="1" applyAlignment="1">
      <alignment horizontal="center"/>
    </xf>
    <xf numFmtId="0" fontId="32" fillId="0" borderId="16" xfId="0" applyFont="1" applyBorder="1" applyAlignment="1">
      <alignment horizontal="center"/>
    </xf>
  </cellXfs>
  <cellStyles count="5">
    <cellStyle name="Lien hypertexte" xfId="1" builtinId="8"/>
    <cellStyle name="Milliers" xfId="4" builtinId="3"/>
    <cellStyle name="Monétaire" xfId="2" builtinId="4"/>
    <cellStyle name="Normal" xfId="0" builtinId="0"/>
    <cellStyle name="Normal 2" xfId="3" xr:uid="{00000000-0005-0000-0000-000004000000}"/>
  </cellStyles>
  <dxfs count="12">
    <dxf>
      <alignment horizontal="center" vertical="center" textRotation="0" wrapText="0" indent="0" justifyLastLine="0" shrinkToFit="0" readingOrder="1"/>
      <border diagonalUp="0" diagonalDown="0" outline="0">
        <left/>
        <right style="thin">
          <color indexed="64"/>
        </right>
        <top/>
        <bottom/>
      </border>
      <protection locked="1" hidden="0"/>
    </dxf>
    <dxf>
      <alignment horizontal="general" vertical="center" textRotation="0" wrapText="0" indent="0" justifyLastLine="0" shrinkToFit="0" readingOrder="1"/>
      <border diagonalUp="0" diagonalDown="0" outline="0">
        <left style="thin">
          <color indexed="64"/>
        </left>
        <right/>
        <top/>
        <bottom/>
      </border>
      <protection locked="1" hidden="0"/>
    </dxf>
    <dxf>
      <alignment horizontal="general" vertical="center" textRotation="0" wrapText="0" indent="0" justifyLastLine="0" shrinkToFit="0" readingOrder="1"/>
      <protection locked="1" hidden="0"/>
    </dxf>
    <dxf>
      <alignment horizontal="general" vertical="center" textRotation="0" wrapText="0" indent="0" justifyLastLine="0" shrinkToFit="0" readingOrder="1"/>
      <protection locked="1" hidden="0"/>
    </dxf>
    <dxf>
      <alignment horizontal="general" vertical="center" textRotation="0" wrapText="0" indent="0" justifyLastLine="0" shrinkToFit="0" readingOrder="1"/>
      <protection locked="1" hidden="0"/>
    </dxf>
    <dxf>
      <font>
        <b/>
      </font>
      <alignment horizontal="center" vertical="center" textRotation="0" wrapText="1" indent="0" justifyLastLine="0" shrinkToFit="0" readingOrder="1"/>
      <protection locked="1" hidden="0"/>
    </dxf>
    <dxf>
      <numFmt numFmtId="168" formatCode="_-* #,##0.00\ [$€-40C]_-;\-* #,##0.00\ [$€-40C]_-;_-* &quot;-&quot;??\ [$€-40C]_-;_-@_-"/>
      <protection locked="1" hidden="0"/>
    </dxf>
    <dxf>
      <font>
        <b/>
        <i val="0"/>
        <strike val="0"/>
        <condense val="0"/>
        <extend val="0"/>
        <outline val="0"/>
        <shadow val="0"/>
        <u val="none"/>
        <vertAlign val="baseline"/>
        <sz val="10"/>
        <color auto="1"/>
        <name val="Arial"/>
        <scheme val="none"/>
      </font>
      <protection locked="1" hidden="0"/>
    </dxf>
    <dxf>
      <protection locked="1" hidden="0"/>
    </dxf>
    <dxf>
      <border diagonalUp="0" diagonalDown="0">
        <left style="thin">
          <color indexed="64"/>
        </left>
        <right style="thin">
          <color indexed="64"/>
        </right>
        <top style="thin">
          <color indexed="64"/>
        </top>
        <bottom style="thin">
          <color indexed="64"/>
        </bottom>
      </border>
    </dxf>
    <dxf>
      <protection locked="1" hidden="0"/>
    </dxf>
    <dxf>
      <font>
        <b val="0"/>
        <i val="0"/>
        <strike val="0"/>
        <condense val="0"/>
        <extend val="0"/>
        <outline val="0"/>
        <shadow val="0"/>
        <u val="none"/>
        <vertAlign val="baseline"/>
        <sz val="10"/>
        <color auto="1"/>
        <name val="Arial"/>
        <scheme val="none"/>
      </font>
      <fill>
        <patternFill patternType="solid">
          <fgColor indexed="64"/>
          <bgColor rgb="FF002060"/>
        </patternFill>
      </fill>
      <protection locked="1" hidden="0"/>
    </dxf>
  </dxfs>
  <tableStyles count="0" defaultTableStyle="TableStyleMedium2" defaultPivotStyle="PivotStyleLight16"/>
  <colors>
    <mruColors>
      <color rgb="FF76B630"/>
      <color rgb="FFF47914"/>
      <color rgb="FFFFFA9F"/>
      <color rgb="FFF9B67F"/>
      <color rgb="FFFEEFE2"/>
      <color rgb="FFD6EEBC"/>
      <color rgb="FFC5D8FF"/>
      <color rgb="FFFBD1AF"/>
      <color rgb="FFF7A45F"/>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Guide%20Financement%202024.pdf" TargetMode="External"/><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jpe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jpe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0</xdr:colOff>
      <xdr:row>12</xdr:row>
      <xdr:rowOff>76199</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9525" y="0"/>
          <a:ext cx="5391150" cy="1914524"/>
        </a:xfrm>
        <a:prstGeom prst="rect">
          <a:avLst/>
        </a:prstGeom>
      </xdr:spPr>
    </xdr:pic>
    <xdr:clientData/>
  </xdr:twoCellAnchor>
  <xdr:twoCellAnchor editAs="oneCell">
    <xdr:from>
      <xdr:col>4</xdr:col>
      <xdr:colOff>504824</xdr:colOff>
      <xdr:row>22</xdr:row>
      <xdr:rowOff>34833</xdr:rowOff>
    </xdr:from>
    <xdr:to>
      <xdr:col>6</xdr:col>
      <xdr:colOff>142541</xdr:colOff>
      <xdr:row>27</xdr:row>
      <xdr:rowOff>85481</xdr:rowOff>
    </xdr:to>
    <xdr:pic>
      <xdr:nvPicPr>
        <xdr:cNvPr id="11" name="Image 10">
          <a:hlinkClick xmlns:r="http://schemas.openxmlformats.org/officeDocument/2006/relationships" r:id="rId2"/>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3590924" y="3644808"/>
          <a:ext cx="1180767" cy="860273"/>
        </a:xfrm>
        <a:prstGeom prst="rect">
          <a:avLst/>
        </a:prstGeom>
      </xdr:spPr>
    </xdr:pic>
    <xdr:clientData/>
  </xdr:twoCellAnchor>
  <xdr:twoCellAnchor editAs="oneCell">
    <xdr:from>
      <xdr:col>0</xdr:col>
      <xdr:colOff>0</xdr:colOff>
      <xdr:row>0</xdr:row>
      <xdr:rowOff>0</xdr:rowOff>
    </xdr:from>
    <xdr:to>
      <xdr:col>2</xdr:col>
      <xdr:colOff>333376</xdr:colOff>
      <xdr:row>4</xdr:row>
      <xdr:rowOff>118188</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876426" cy="765888"/>
        </a:xfrm>
        <a:prstGeom prst="rect">
          <a:avLst/>
        </a:prstGeom>
      </xdr:spPr>
    </xdr:pic>
    <xdr:clientData/>
  </xdr:twoCellAnchor>
  <xdr:twoCellAnchor editAs="oneCell">
    <xdr:from>
      <xdr:col>0</xdr:col>
      <xdr:colOff>9525</xdr:colOff>
      <xdr:row>47</xdr:row>
      <xdr:rowOff>20955</xdr:rowOff>
    </xdr:from>
    <xdr:to>
      <xdr:col>0</xdr:col>
      <xdr:colOff>571500</xdr:colOff>
      <xdr:row>50</xdr:row>
      <xdr:rowOff>100965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 y="7679055"/>
          <a:ext cx="561975" cy="56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550545</xdr:colOff>
      <xdr:row>48</xdr:row>
      <xdr:rowOff>24765</xdr:rowOff>
    </xdr:from>
    <xdr:to>
      <xdr:col>2</xdr:col>
      <xdr:colOff>481965</xdr:colOff>
      <xdr:row>49</xdr:row>
      <xdr:rowOff>72390</xdr:rowOff>
    </xdr:to>
    <xdr:pic>
      <xdr:nvPicPr>
        <xdr:cNvPr id="3" name="Imag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0545" y="7844790"/>
          <a:ext cx="147447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1</xdr:col>
          <xdr:colOff>381000</xdr:colOff>
          <xdr:row>37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1221924</xdr:colOff>
      <xdr:row>38</xdr:row>
      <xdr:rowOff>245139</xdr:rowOff>
    </xdr:from>
    <xdr:to>
      <xdr:col>4</xdr:col>
      <xdr:colOff>748892</xdr:colOff>
      <xdr:row>41</xdr:row>
      <xdr:rowOff>27208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310658">
          <a:off x="3263846" y="6067295"/>
          <a:ext cx="765218" cy="4488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30</xdr:row>
          <xdr:rowOff>9525</xdr:rowOff>
        </xdr:from>
        <xdr:to>
          <xdr:col>1</xdr:col>
          <xdr:colOff>485775</xdr:colOff>
          <xdr:row>31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152400</xdr:rowOff>
        </xdr:from>
        <xdr:to>
          <xdr:col>1</xdr:col>
          <xdr:colOff>285750</xdr:colOff>
          <xdr:row>39</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190500</xdr:colOff>
          <xdr:row>35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1038225</xdr:colOff>
      <xdr:row>0</xdr:row>
      <xdr:rowOff>9525</xdr:rowOff>
    </xdr:from>
    <xdr:to>
      <xdr:col>7</xdr:col>
      <xdr:colOff>0</xdr:colOff>
      <xdr:row>2</xdr:row>
      <xdr:rowOff>137418</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5925" y="9525"/>
          <a:ext cx="1304925" cy="451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32</xdr:row>
          <xdr:rowOff>28575</xdr:rowOff>
        </xdr:from>
        <xdr:to>
          <xdr:col>1</xdr:col>
          <xdr:colOff>381000</xdr:colOff>
          <xdr:row>32</xdr:row>
          <xdr:rowOff>238125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57150</xdr:rowOff>
        </xdr:from>
        <xdr:to>
          <xdr:col>1</xdr:col>
          <xdr:colOff>95250</xdr:colOff>
          <xdr:row>29</xdr:row>
          <xdr:rowOff>19050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RTTHcher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57150</xdr:rowOff>
        </xdr:from>
        <xdr:to>
          <xdr:col>1</xdr:col>
          <xdr:colOff>95250</xdr:colOff>
          <xdr:row>52</xdr:row>
          <xdr:rowOff>209550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5</xdr:row>
      <xdr:rowOff>47625</xdr:rowOff>
    </xdr:from>
    <xdr:to>
      <xdr:col>1</xdr:col>
      <xdr:colOff>352425</xdr:colOff>
      <xdr:row>7</xdr:row>
      <xdr:rowOff>112372</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57150" y="857250"/>
          <a:ext cx="504825" cy="426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35</xdr:row>
      <xdr:rowOff>19003</xdr:rowOff>
    </xdr:from>
    <xdr:to>
      <xdr:col>11</xdr:col>
      <xdr:colOff>13607</xdr:colOff>
      <xdr:row>37</xdr:row>
      <xdr:rowOff>68035</xdr:rowOff>
    </xdr:to>
    <xdr:pic>
      <xdr:nvPicPr>
        <xdr:cNvPr id="3" name="Image 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1146"/>
          <a:ext cx="10872107" cy="375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314325</xdr:colOff>
          <xdr:row>27</xdr:row>
          <xdr:rowOff>104775</xdr:rowOff>
        </xdr:from>
        <xdr:to>
          <xdr:col>7</xdr:col>
          <xdr:colOff>552450</xdr:colOff>
          <xdr:row>28</xdr:row>
          <xdr:rowOff>200025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27</xdr:row>
          <xdr:rowOff>514350</xdr:rowOff>
        </xdr:from>
        <xdr:to>
          <xdr:col>8</xdr:col>
          <xdr:colOff>609600</xdr:colOff>
          <xdr:row>28</xdr:row>
          <xdr:rowOff>200025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713015</xdr:colOff>
      <xdr:row>0</xdr:row>
      <xdr:rowOff>0</xdr:rowOff>
    </xdr:from>
    <xdr:to>
      <xdr:col>10</xdr:col>
      <xdr:colOff>938894</xdr:colOff>
      <xdr:row>3</xdr:row>
      <xdr:rowOff>144235</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32372" y="0"/>
          <a:ext cx="1885950" cy="634092"/>
        </a:xfrm>
        <a:prstGeom prst="rect">
          <a:avLst/>
        </a:prstGeom>
      </xdr:spPr>
    </xdr:pic>
    <xdr:clientData/>
  </xdr:twoCellAnchor>
  <xdr:twoCellAnchor editAs="oneCell">
    <xdr:from>
      <xdr:col>0</xdr:col>
      <xdr:colOff>95251</xdr:colOff>
      <xdr:row>6</xdr:row>
      <xdr:rowOff>68036</xdr:rowOff>
    </xdr:from>
    <xdr:to>
      <xdr:col>1</xdr:col>
      <xdr:colOff>15717</xdr:colOff>
      <xdr:row>10</xdr:row>
      <xdr:rowOff>95250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95251" y="1047750"/>
          <a:ext cx="804930" cy="6803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552450</xdr:colOff>
      <xdr:row>0</xdr:row>
      <xdr:rowOff>0</xdr:rowOff>
    </xdr:from>
    <xdr:to>
      <xdr:col>14</xdr:col>
      <xdr:colOff>10716</xdr:colOff>
      <xdr:row>2</xdr:row>
      <xdr:rowOff>2447</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5925" y="0"/>
          <a:ext cx="1268016" cy="469172"/>
        </a:xfrm>
        <a:prstGeom prst="rect">
          <a:avLst/>
        </a:prstGeom>
      </xdr:spPr>
    </xdr:pic>
    <xdr:clientData/>
  </xdr:twoCellAnchor>
  <xdr:twoCellAnchor editAs="oneCell">
    <xdr:from>
      <xdr:col>12</xdr:col>
      <xdr:colOff>561975</xdr:colOff>
      <xdr:row>41</xdr:row>
      <xdr:rowOff>161925</xdr:rowOff>
    </xdr:from>
    <xdr:to>
      <xdr:col>14</xdr:col>
      <xdr:colOff>20241</xdr:colOff>
      <xdr:row>43</xdr:row>
      <xdr:rowOff>116747</xdr:rowOff>
    </xdr:to>
    <xdr:pic>
      <xdr:nvPicPr>
        <xdr:cNvPr id="9" name="Imag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0" y="7820025"/>
          <a:ext cx="1268016" cy="469172"/>
        </a:xfrm>
        <a:prstGeom prst="rect">
          <a:avLst/>
        </a:prstGeom>
      </xdr:spPr>
    </xdr:pic>
    <xdr:clientData/>
  </xdr:twoCellAnchor>
  <xdr:twoCellAnchor editAs="oneCell">
    <xdr:from>
      <xdr:col>12</xdr:col>
      <xdr:colOff>561975</xdr:colOff>
      <xdr:row>83</xdr:row>
      <xdr:rowOff>85725</xdr:rowOff>
    </xdr:from>
    <xdr:to>
      <xdr:col>14</xdr:col>
      <xdr:colOff>20241</xdr:colOff>
      <xdr:row>85</xdr:row>
      <xdr:rowOff>107222</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0" y="15573375"/>
          <a:ext cx="1268016" cy="469172"/>
        </a:xfrm>
        <a:prstGeom prst="rect">
          <a:avLst/>
        </a:prstGeom>
      </xdr:spPr>
    </xdr:pic>
    <xdr:clientData/>
  </xdr:twoCellAnchor>
  <xdr:twoCellAnchor editAs="oneCell">
    <xdr:from>
      <xdr:col>12</xdr:col>
      <xdr:colOff>552450</xdr:colOff>
      <xdr:row>127</xdr:row>
      <xdr:rowOff>0</xdr:rowOff>
    </xdr:from>
    <xdr:to>
      <xdr:col>14</xdr:col>
      <xdr:colOff>10716</xdr:colOff>
      <xdr:row>129</xdr:row>
      <xdr:rowOff>2447</xdr:rowOff>
    </xdr:to>
    <xdr:pic>
      <xdr:nvPicPr>
        <xdr:cNvPr id="11" name="Imag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5925" y="23526750"/>
          <a:ext cx="1268016" cy="4691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icardie/TRAPEC/S13%20PLAN%20ET%20EP/ETUDES%20PROMOTIONNELLES/EP%202014/DECEMBRE%202013/DOSSIER%20COMPLET%20ADRESSE%20AUX%20ETS/EP%20-%20Demande%20de%20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GRILLE DE SAISIE"/>
      <sheetName val="Estimation SALAIRES - ENSEIG"/>
      <sheetName val="Estimation Frais déplacement"/>
    </sheetNames>
    <sheetDataSet>
      <sheetData sheetId="0">
        <row r="2">
          <cell r="A2" t="str">
            <v>CH G MARTIN</v>
          </cell>
          <cell r="K2" t="str">
            <v>PLAN</v>
          </cell>
          <cell r="N2" t="str">
            <v>OUI</v>
          </cell>
        </row>
        <row r="3">
          <cell r="A3" t="str">
            <v>CH MAYOTTE</v>
          </cell>
          <cell r="K3" t="str">
            <v>Fds Régionaux</v>
          </cell>
          <cell r="N3" t="str">
            <v>NON</v>
          </cell>
        </row>
        <row r="4">
          <cell r="A4" t="str">
            <v>CHD ST DENIS</v>
          </cell>
        </row>
        <row r="5">
          <cell r="A5" t="str">
            <v>CHI St ANDRE - ST BENOIT</v>
          </cell>
        </row>
        <row r="6">
          <cell r="A6" t="str">
            <v>EPSMR</v>
          </cell>
        </row>
        <row r="7">
          <cell r="A7" t="str">
            <v>FE NORD EST</v>
          </cell>
        </row>
        <row r="8">
          <cell r="A8" t="str">
            <v>FE TERRE ROUGE</v>
          </cell>
        </row>
        <row r="9">
          <cell r="A9" t="str">
            <v>GH SUD REUNION</v>
          </cell>
          <cell r="K9" t="str">
            <v>H</v>
          </cell>
        </row>
        <row r="10">
          <cell r="K10" t="str">
            <v>F</v>
          </cell>
        </row>
        <row r="12">
          <cell r="K12" t="str">
            <v>Favorable</v>
          </cell>
        </row>
        <row r="13">
          <cell r="K13" t="str">
            <v>Défavorable</v>
          </cell>
        </row>
        <row r="15">
          <cell r="K15" t="str">
            <v>Brevet de technicien supérieur d'économie sociale familiale</v>
          </cell>
        </row>
        <row r="16">
          <cell r="K16" t="str">
            <v>Brevet professionnel de la jeunesse, de l'éducation populaire et du sport</v>
          </cell>
        </row>
        <row r="17">
          <cell r="K17" t="str">
            <v>Certificat d'aptitude aux fonctions de directeur d'établissement social</v>
          </cell>
        </row>
        <row r="18">
          <cell r="K18" t="str">
            <v>Certificat d'aptitude aux fonctions de moniteur éducateur</v>
          </cell>
        </row>
        <row r="19">
          <cell r="K19" t="str">
            <v>Certificat d'aptitude aux fonctions d'encadrement et de responsable d'unité d'intervention sociale</v>
          </cell>
        </row>
        <row r="20">
          <cell r="K20" t="str">
            <v>Certificat de capacité d'orthophoniste</v>
          </cell>
        </row>
        <row r="21">
          <cell r="K21" t="str">
            <v>Certificat de capacité d'orthoptiste</v>
          </cell>
        </row>
        <row r="22">
          <cell r="K22" t="str">
            <v>Diplôme de cadre de santé</v>
          </cell>
        </row>
        <row r="23">
          <cell r="K23" t="str">
            <v>Diplôme de cadre sage-femme</v>
          </cell>
        </row>
        <row r="24">
          <cell r="K24" t="str">
            <v>Diplôme de préparateur en pharmacie hospitalière</v>
          </cell>
        </row>
        <row r="25">
          <cell r="K25" t="str">
            <v>Diplôme d'Etat d'aide médico-psychologique</v>
          </cell>
        </row>
        <row r="26">
          <cell r="K26" t="str">
            <v>Diplôme d'Etat d'assistant de service social</v>
          </cell>
        </row>
        <row r="27">
          <cell r="K27" t="str">
            <v>Diplôme d'Etat de conseiller en économie sociale et familiale</v>
          </cell>
        </row>
        <row r="28">
          <cell r="K28" t="str">
            <v>Diplôme d'Etat de laborantin d'analyses médicales</v>
          </cell>
        </row>
        <row r="29">
          <cell r="K29" t="str">
            <v>Diplôme d'Etat de manipulateur d'électroradiologie médicale</v>
          </cell>
        </row>
        <row r="30">
          <cell r="K30" t="str">
            <v>Diplôme d'Etat de masseur-kinésithérapeute</v>
          </cell>
        </row>
        <row r="31">
          <cell r="K31" t="str">
            <v>Diplôme d'Etat de pédicure-podologue</v>
          </cell>
        </row>
        <row r="32">
          <cell r="K32" t="str">
            <v>Diplôme d'Etat de psychomotricien</v>
          </cell>
        </row>
        <row r="33">
          <cell r="K33" t="str">
            <v>Diplôme d'Etat de puéricultrice</v>
          </cell>
        </row>
        <row r="34">
          <cell r="K34" t="str">
            <v>Diplôme d'Etat de sage-femme</v>
          </cell>
        </row>
        <row r="35">
          <cell r="K35" t="str">
            <v>Diplôme d'Etat d'éducateur de jeunes enfants</v>
          </cell>
        </row>
        <row r="36">
          <cell r="K36" t="str">
            <v>Diplôme d'Etat d'éducateur spécialisé</v>
          </cell>
        </row>
        <row r="37">
          <cell r="K37" t="str">
            <v>Diplôme d'Etat d'éducateur technique spécialisé</v>
          </cell>
        </row>
        <row r="38">
          <cell r="K38" t="str">
            <v>Diplôme d'Etat d'ergothérapeute</v>
          </cell>
        </row>
        <row r="39">
          <cell r="K39" t="str">
            <v>Diplôme d'Etat d'infirmier</v>
          </cell>
        </row>
        <row r="40">
          <cell r="K40" t="str">
            <v>Diplôme d'Etat d'infirmier anesthésiste</v>
          </cell>
        </row>
        <row r="41">
          <cell r="K41" t="str">
            <v>Diplôme d'Etat d'infirmier de bloc opératoire</v>
          </cell>
        </row>
        <row r="42">
          <cell r="K42" t="str">
            <v>Diplôme d'Etat relatif aux fonctions d'animation</v>
          </cell>
        </row>
        <row r="43">
          <cell r="K43" t="str">
            <v>Diplôme professionnel d'aide-soignant</v>
          </cell>
        </row>
        <row r="44">
          <cell r="K44" t="str">
            <v>Diplôme professionnel d'auxiliaire de puériculture</v>
          </cell>
        </row>
        <row r="45">
          <cell r="K45" t="str">
            <v>Diplôme supérieur en travail social</v>
          </cell>
        </row>
      </sheetData>
      <sheetData sheetId="1" refreshError="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B3:D19" totalsRowShown="0" headerRowDxfId="11" dataDxfId="10" tableBorderDxfId="9">
  <autoFilter ref="B3:D19" xr:uid="{00000000-0009-0000-0100-000001000000}"/>
  <sortState xmlns:xlrd2="http://schemas.microsoft.com/office/spreadsheetml/2017/richdata2" ref="B4:D20">
    <sortCondition ref="C4"/>
  </sortState>
  <tableColumns count="3">
    <tableColumn id="1" xr3:uid="{00000000-0010-0000-0000-000001000000}" name="Numéro ligne" dataDxfId="8"/>
    <tableColumn id="2" xr3:uid="{00000000-0010-0000-0000-000002000000}" name="Grades ou Catégories" dataDxfId="7"/>
    <tableColumn id="3" xr3:uid="{00000000-0010-0000-0000-000003000000}" name="Montant mensuel du forfait" dataDxfId="6"/>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D33" totalsRowShown="0" headerRowDxfId="5" dataDxfId="4">
  <autoFilter ref="A1:D33" xr:uid="{00000000-0009-0000-0100-000002000000}"/>
  <sortState xmlns:xlrd2="http://schemas.microsoft.com/office/spreadsheetml/2017/richdata2" ref="A2:K32">
    <sortCondition ref="B2:B32"/>
  </sortState>
  <tableColumns count="4">
    <tableColumn id="1" xr3:uid="{00000000-0010-0000-0100-000001000000}" name="Code diplôme" dataDxfId="3"/>
    <tableColumn id="2" xr3:uid="{00000000-0010-0000-0100-000002000000}" name="Diplôme" dataDxfId="2"/>
    <tableColumn id="3" xr3:uid="{00000000-0010-0000-0100-000003000000}" name="Durée réglementaire (cursus complet) de la formation en semaines" dataDxfId="1"/>
    <tableColumn id="7" xr3:uid="{00000000-0010-0000-0100-000007000000}" name="Durée réglementaire (cursus complet) de la formation en heures" dataDxfId="0"/>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630"/>
  </sheetPr>
  <dimension ref="A1:G58"/>
  <sheetViews>
    <sheetView tabSelected="1" zoomScaleNormal="100" workbookViewId="0">
      <selection activeCell="A16" sqref="A16:G57"/>
    </sheetView>
  </sheetViews>
  <sheetFormatPr baseColWidth="10" defaultColWidth="11.5703125" defaultRowHeight="12.75" x14ac:dyDescent="0.2"/>
  <cols>
    <col min="1" max="16384" width="11.5703125" style="101"/>
  </cols>
  <sheetData>
    <row r="1" spans="1:7" x14ac:dyDescent="0.2">
      <c r="A1" s="142"/>
      <c r="B1" s="143"/>
      <c r="C1" s="143"/>
      <c r="D1" s="143"/>
      <c r="E1" s="143"/>
      <c r="F1" s="143"/>
      <c r="G1" s="144"/>
    </row>
    <row r="2" spans="1:7" x14ac:dyDescent="0.2">
      <c r="A2" s="184"/>
      <c r="G2" s="185"/>
    </row>
    <row r="3" spans="1:7" x14ac:dyDescent="0.2">
      <c r="A3" s="184"/>
      <c r="G3" s="185"/>
    </row>
    <row r="4" spans="1:7" x14ac:dyDescent="0.2">
      <c r="A4" s="184"/>
      <c r="G4" s="185"/>
    </row>
    <row r="5" spans="1:7" x14ac:dyDescent="0.2">
      <c r="A5" s="184"/>
      <c r="G5" s="185"/>
    </row>
    <row r="6" spans="1:7" x14ac:dyDescent="0.2">
      <c r="A6" s="184"/>
      <c r="G6" s="185"/>
    </row>
    <row r="7" spans="1:7" x14ac:dyDescent="0.2">
      <c r="A7" s="184"/>
      <c r="G7" s="185"/>
    </row>
    <row r="8" spans="1:7" x14ac:dyDescent="0.2">
      <c r="A8" s="184"/>
      <c r="G8" s="185"/>
    </row>
    <row r="9" spans="1:7" x14ac:dyDescent="0.2">
      <c r="A9" s="184"/>
      <c r="G9" s="185"/>
    </row>
    <row r="10" spans="1:7" x14ac:dyDescent="0.2">
      <c r="A10" s="184"/>
      <c r="G10" s="185"/>
    </row>
    <row r="11" spans="1:7" x14ac:dyDescent="0.2">
      <c r="A11" s="186"/>
      <c r="B11" s="187"/>
      <c r="C11" s="187"/>
      <c r="D11" s="187"/>
      <c r="E11" s="187"/>
      <c r="F11" s="187"/>
      <c r="G11" s="188"/>
    </row>
    <row r="12" spans="1:7" ht="4.5" customHeight="1" x14ac:dyDescent="0.2"/>
    <row r="13" spans="1:7" x14ac:dyDescent="0.2">
      <c r="A13" s="210" t="s">
        <v>150</v>
      </c>
      <c r="B13" s="211"/>
      <c r="C13" s="211"/>
      <c r="D13" s="211"/>
      <c r="E13" s="211"/>
      <c r="F13" s="211"/>
      <c r="G13" s="212"/>
    </row>
    <row r="14" spans="1:7" ht="24.75" customHeight="1" x14ac:dyDescent="0.2">
      <c r="A14" s="213"/>
      <c r="B14" s="214"/>
      <c r="C14" s="214"/>
      <c r="D14" s="214"/>
      <c r="E14" s="214"/>
      <c r="F14" s="214"/>
      <c r="G14" s="215"/>
    </row>
    <row r="15" spans="1:7" x14ac:dyDescent="0.2">
      <c r="A15" s="142"/>
      <c r="B15" s="143"/>
      <c r="C15" s="143"/>
      <c r="D15" s="143"/>
      <c r="E15" s="143"/>
      <c r="F15" s="143"/>
      <c r="G15" s="144"/>
    </row>
    <row r="16" spans="1:7" ht="12.75" customHeight="1" x14ac:dyDescent="0.2">
      <c r="A16" s="203" t="s">
        <v>213</v>
      </c>
      <c r="B16" s="204"/>
      <c r="C16" s="204"/>
      <c r="D16" s="204"/>
      <c r="E16" s="204"/>
      <c r="F16" s="204"/>
      <c r="G16" s="205"/>
    </row>
    <row r="17" spans="1:7" x14ac:dyDescent="0.2">
      <c r="A17" s="206"/>
      <c r="B17" s="204"/>
      <c r="C17" s="204"/>
      <c r="D17" s="204"/>
      <c r="E17" s="204"/>
      <c r="F17" s="204"/>
      <c r="G17" s="205"/>
    </row>
    <row r="18" spans="1:7" x14ac:dyDescent="0.2">
      <c r="A18" s="206"/>
      <c r="B18" s="204"/>
      <c r="C18" s="204"/>
      <c r="D18" s="204"/>
      <c r="E18" s="204"/>
      <c r="F18" s="204"/>
      <c r="G18" s="205"/>
    </row>
    <row r="19" spans="1:7" x14ac:dyDescent="0.2">
      <c r="A19" s="206"/>
      <c r="B19" s="204"/>
      <c r="C19" s="204"/>
      <c r="D19" s="204"/>
      <c r="E19" s="204"/>
      <c r="F19" s="204"/>
      <c r="G19" s="205"/>
    </row>
    <row r="20" spans="1:7" x14ac:dyDescent="0.2">
      <c r="A20" s="206"/>
      <c r="B20" s="204"/>
      <c r="C20" s="204"/>
      <c r="D20" s="204"/>
      <c r="E20" s="204"/>
      <c r="F20" s="204"/>
      <c r="G20" s="205"/>
    </row>
    <row r="21" spans="1:7" x14ac:dyDescent="0.2">
      <c r="A21" s="206"/>
      <c r="B21" s="204"/>
      <c r="C21" s="204"/>
      <c r="D21" s="204"/>
      <c r="E21" s="204"/>
      <c r="F21" s="204"/>
      <c r="G21" s="205"/>
    </row>
    <row r="22" spans="1:7" x14ac:dyDescent="0.2">
      <c r="A22" s="206"/>
      <c r="B22" s="204"/>
      <c r="C22" s="204"/>
      <c r="D22" s="204"/>
      <c r="E22" s="204"/>
      <c r="F22" s="204"/>
      <c r="G22" s="205"/>
    </row>
    <row r="23" spans="1:7" x14ac:dyDescent="0.2">
      <c r="A23" s="206"/>
      <c r="B23" s="204"/>
      <c r="C23" s="204"/>
      <c r="D23" s="204"/>
      <c r="E23" s="204"/>
      <c r="F23" s="204"/>
      <c r="G23" s="205"/>
    </row>
    <row r="24" spans="1:7" x14ac:dyDescent="0.2">
      <c r="A24" s="206"/>
      <c r="B24" s="204"/>
      <c r="C24" s="204"/>
      <c r="D24" s="204"/>
      <c r="E24" s="204"/>
      <c r="F24" s="204"/>
      <c r="G24" s="205"/>
    </row>
    <row r="25" spans="1:7" x14ac:dyDescent="0.2">
      <c r="A25" s="206"/>
      <c r="B25" s="204"/>
      <c r="C25" s="204"/>
      <c r="D25" s="204"/>
      <c r="E25" s="204"/>
      <c r="F25" s="204"/>
      <c r="G25" s="205"/>
    </row>
    <row r="26" spans="1:7" x14ac:dyDescent="0.2">
      <c r="A26" s="206"/>
      <c r="B26" s="204"/>
      <c r="C26" s="204"/>
      <c r="D26" s="204"/>
      <c r="E26" s="204"/>
      <c r="F26" s="204"/>
      <c r="G26" s="205"/>
    </row>
    <row r="27" spans="1:7" x14ac:dyDescent="0.2">
      <c r="A27" s="206"/>
      <c r="B27" s="204"/>
      <c r="C27" s="204"/>
      <c r="D27" s="204"/>
      <c r="E27" s="204"/>
      <c r="F27" s="204"/>
      <c r="G27" s="205"/>
    </row>
    <row r="28" spans="1:7" x14ac:dyDescent="0.2">
      <c r="A28" s="206"/>
      <c r="B28" s="204"/>
      <c r="C28" s="204"/>
      <c r="D28" s="204"/>
      <c r="E28" s="204"/>
      <c r="F28" s="204"/>
      <c r="G28" s="205"/>
    </row>
    <row r="29" spans="1:7" x14ac:dyDescent="0.2">
      <c r="A29" s="206"/>
      <c r="B29" s="204"/>
      <c r="C29" s="204"/>
      <c r="D29" s="204"/>
      <c r="E29" s="204"/>
      <c r="F29" s="204"/>
      <c r="G29" s="205"/>
    </row>
    <row r="30" spans="1:7" x14ac:dyDescent="0.2">
      <c r="A30" s="206"/>
      <c r="B30" s="204"/>
      <c r="C30" s="204"/>
      <c r="D30" s="204"/>
      <c r="E30" s="204"/>
      <c r="F30" s="204"/>
      <c r="G30" s="205"/>
    </row>
    <row r="31" spans="1:7" x14ac:dyDescent="0.2">
      <c r="A31" s="206"/>
      <c r="B31" s="204"/>
      <c r="C31" s="204"/>
      <c r="D31" s="204"/>
      <c r="E31" s="204"/>
      <c r="F31" s="204"/>
      <c r="G31" s="205"/>
    </row>
    <row r="32" spans="1:7" x14ac:dyDescent="0.2">
      <c r="A32" s="206"/>
      <c r="B32" s="204"/>
      <c r="C32" s="204"/>
      <c r="D32" s="204"/>
      <c r="E32" s="204"/>
      <c r="F32" s="204"/>
      <c r="G32" s="205"/>
    </row>
    <row r="33" spans="1:7" x14ac:dyDescent="0.2">
      <c r="A33" s="206"/>
      <c r="B33" s="204"/>
      <c r="C33" s="204"/>
      <c r="D33" s="204"/>
      <c r="E33" s="204"/>
      <c r="F33" s="204"/>
      <c r="G33" s="205"/>
    </row>
    <row r="34" spans="1:7" x14ac:dyDescent="0.2">
      <c r="A34" s="206"/>
      <c r="B34" s="204"/>
      <c r="C34" s="204"/>
      <c r="D34" s="204"/>
      <c r="E34" s="204"/>
      <c r="F34" s="204"/>
      <c r="G34" s="205"/>
    </row>
    <row r="35" spans="1:7" x14ac:dyDescent="0.2">
      <c r="A35" s="206"/>
      <c r="B35" s="204"/>
      <c r="C35" s="204"/>
      <c r="D35" s="204"/>
      <c r="E35" s="204"/>
      <c r="F35" s="204"/>
      <c r="G35" s="205"/>
    </row>
    <row r="36" spans="1:7" x14ac:dyDescent="0.2">
      <c r="A36" s="206"/>
      <c r="B36" s="204"/>
      <c r="C36" s="204"/>
      <c r="D36" s="204"/>
      <c r="E36" s="204"/>
      <c r="F36" s="204"/>
      <c r="G36" s="205"/>
    </row>
    <row r="37" spans="1:7" x14ac:dyDescent="0.2">
      <c r="A37" s="206"/>
      <c r="B37" s="204"/>
      <c r="C37" s="204"/>
      <c r="D37" s="204"/>
      <c r="E37" s="204"/>
      <c r="F37" s="204"/>
      <c r="G37" s="205"/>
    </row>
    <row r="38" spans="1:7" x14ac:dyDescent="0.2">
      <c r="A38" s="206"/>
      <c r="B38" s="204"/>
      <c r="C38" s="204"/>
      <c r="D38" s="204"/>
      <c r="E38" s="204"/>
      <c r="F38" s="204"/>
      <c r="G38" s="205"/>
    </row>
    <row r="39" spans="1:7" x14ac:dyDescent="0.2">
      <c r="A39" s="206"/>
      <c r="B39" s="204"/>
      <c r="C39" s="204"/>
      <c r="D39" s="204"/>
      <c r="E39" s="204"/>
      <c r="F39" s="204"/>
      <c r="G39" s="205"/>
    </row>
    <row r="40" spans="1:7" x14ac:dyDescent="0.2">
      <c r="A40" s="206"/>
      <c r="B40" s="204"/>
      <c r="C40" s="204"/>
      <c r="D40" s="204"/>
      <c r="E40" s="204"/>
      <c r="F40" s="204"/>
      <c r="G40" s="205"/>
    </row>
    <row r="41" spans="1:7" x14ac:dyDescent="0.2">
      <c r="A41" s="206"/>
      <c r="B41" s="204"/>
      <c r="C41" s="204"/>
      <c r="D41" s="204"/>
      <c r="E41" s="204"/>
      <c r="F41" s="204"/>
      <c r="G41" s="205"/>
    </row>
    <row r="42" spans="1:7" x14ac:dyDescent="0.2">
      <c r="A42" s="206"/>
      <c r="B42" s="204"/>
      <c r="C42" s="204"/>
      <c r="D42" s="204"/>
      <c r="E42" s="204"/>
      <c r="F42" s="204"/>
      <c r="G42" s="205"/>
    </row>
    <row r="43" spans="1:7" x14ac:dyDescent="0.2">
      <c r="A43" s="206"/>
      <c r="B43" s="204"/>
      <c r="C43" s="204"/>
      <c r="D43" s="204"/>
      <c r="E43" s="204"/>
      <c r="F43" s="204"/>
      <c r="G43" s="205"/>
    </row>
    <row r="44" spans="1:7" x14ac:dyDescent="0.2">
      <c r="A44" s="206"/>
      <c r="B44" s="204"/>
      <c r="C44" s="204"/>
      <c r="D44" s="204"/>
      <c r="E44" s="204"/>
      <c r="F44" s="204"/>
      <c r="G44" s="205"/>
    </row>
    <row r="45" spans="1:7" x14ac:dyDescent="0.2">
      <c r="A45" s="206"/>
      <c r="B45" s="204"/>
      <c r="C45" s="204"/>
      <c r="D45" s="204"/>
      <c r="E45" s="204"/>
      <c r="F45" s="204"/>
      <c r="G45" s="205"/>
    </row>
    <row r="46" spans="1:7" x14ac:dyDescent="0.2">
      <c r="A46" s="206"/>
      <c r="B46" s="204"/>
      <c r="C46" s="204"/>
      <c r="D46" s="204"/>
      <c r="E46" s="204"/>
      <c r="F46" s="204"/>
      <c r="G46" s="205"/>
    </row>
    <row r="47" spans="1:7" x14ac:dyDescent="0.2">
      <c r="A47" s="206"/>
      <c r="B47" s="204"/>
      <c r="C47" s="204"/>
      <c r="D47" s="204"/>
      <c r="E47" s="204"/>
      <c r="F47" s="204"/>
      <c r="G47" s="205"/>
    </row>
    <row r="48" spans="1:7" x14ac:dyDescent="0.2">
      <c r="A48" s="206"/>
      <c r="B48" s="204"/>
      <c r="C48" s="204"/>
      <c r="D48" s="204"/>
      <c r="E48" s="204"/>
      <c r="F48" s="204"/>
      <c r="G48" s="205"/>
    </row>
    <row r="49" spans="1:7" x14ac:dyDescent="0.2">
      <c r="A49" s="206"/>
      <c r="B49" s="204"/>
      <c r="C49" s="204"/>
      <c r="D49" s="204"/>
      <c r="E49" s="204"/>
      <c r="F49" s="204"/>
      <c r="G49" s="205"/>
    </row>
    <row r="50" spans="1:7" x14ac:dyDescent="0.2">
      <c r="A50" s="206"/>
      <c r="B50" s="204"/>
      <c r="C50" s="204"/>
      <c r="D50" s="204"/>
      <c r="E50" s="204"/>
      <c r="F50" s="204"/>
      <c r="G50" s="205"/>
    </row>
    <row r="51" spans="1:7" x14ac:dyDescent="0.2">
      <c r="A51" s="206"/>
      <c r="B51" s="204"/>
      <c r="C51" s="204"/>
      <c r="D51" s="204"/>
      <c r="E51" s="204"/>
      <c r="F51" s="204"/>
      <c r="G51" s="205"/>
    </row>
    <row r="52" spans="1:7" x14ac:dyDescent="0.2">
      <c r="A52" s="206"/>
      <c r="B52" s="204"/>
      <c r="C52" s="204"/>
      <c r="D52" s="204"/>
      <c r="E52" s="204"/>
      <c r="F52" s="204"/>
      <c r="G52" s="205"/>
    </row>
    <row r="53" spans="1:7" x14ac:dyDescent="0.2">
      <c r="A53" s="206"/>
      <c r="B53" s="204"/>
      <c r="C53" s="204"/>
      <c r="D53" s="204"/>
      <c r="E53" s="204"/>
      <c r="F53" s="204"/>
      <c r="G53" s="205"/>
    </row>
    <row r="54" spans="1:7" x14ac:dyDescent="0.2">
      <c r="A54" s="206"/>
      <c r="B54" s="204"/>
      <c r="C54" s="204"/>
      <c r="D54" s="204"/>
      <c r="E54" s="204"/>
      <c r="F54" s="204"/>
      <c r="G54" s="205"/>
    </row>
    <row r="55" spans="1:7" x14ac:dyDescent="0.2">
      <c r="A55" s="206"/>
      <c r="B55" s="204"/>
      <c r="C55" s="204"/>
      <c r="D55" s="204"/>
      <c r="E55" s="204"/>
      <c r="F55" s="204"/>
      <c r="G55" s="205"/>
    </row>
    <row r="56" spans="1:7" x14ac:dyDescent="0.2">
      <c r="A56" s="206"/>
      <c r="B56" s="204"/>
      <c r="C56" s="204"/>
      <c r="D56" s="204"/>
      <c r="E56" s="204"/>
      <c r="F56" s="204"/>
      <c r="G56" s="205"/>
    </row>
    <row r="57" spans="1:7" x14ac:dyDescent="0.2">
      <c r="A57" s="207"/>
      <c r="B57" s="208"/>
      <c r="C57" s="208"/>
      <c r="D57" s="208"/>
      <c r="E57" s="208"/>
      <c r="F57" s="208"/>
      <c r="G57" s="209"/>
    </row>
    <row r="58" spans="1:7" x14ac:dyDescent="0.2">
      <c r="A58" s="216"/>
      <c r="B58" s="217"/>
      <c r="C58" s="217"/>
      <c r="D58" s="217"/>
      <c r="E58" s="217"/>
      <c r="F58" s="217"/>
      <c r="G58" s="218"/>
    </row>
  </sheetData>
  <sheetProtection algorithmName="SHA-512" hashValue="K8EoUfkZmJNcVe2bS1ZGVQzOeaClj5cMgE/rhuCXWdLgRhphmxeqo+OmlhbhSwH7qGnF1unE519EWj8icemlXg==" saltValue="B/7L7Q8rsACWENhajjUsIw==" spinCount="100000" sheet="1" objects="1" scenarios="1"/>
  <mergeCells count="3">
    <mergeCell ref="A16:G57"/>
    <mergeCell ref="A13:G14"/>
    <mergeCell ref="A58:G58"/>
  </mergeCells>
  <printOptions horizontalCentered="1" verticalCentered="1"/>
  <pageMargins left="0.82677165354330717"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47914"/>
    <pageSetUpPr fitToPage="1"/>
  </sheetPr>
  <dimension ref="A1:M101"/>
  <sheetViews>
    <sheetView zoomScaleNormal="100" workbookViewId="0">
      <pane ySplit="9" topLeftCell="A10" activePane="bottomLeft" state="frozen"/>
      <selection activeCell="F35" sqref="F35"/>
      <selection pane="bottomLeft" activeCell="C25" sqref="C25:D25"/>
    </sheetView>
  </sheetViews>
  <sheetFormatPr baseColWidth="10" defaultColWidth="11.42578125" defaultRowHeight="12.75" x14ac:dyDescent="0.2"/>
  <cols>
    <col min="1" max="1" width="3.140625" customWidth="1"/>
    <col min="2" max="2" width="14.85546875" customWidth="1"/>
    <col min="3" max="3" width="12.7109375" customWidth="1"/>
    <col min="4" max="4" width="18.5703125" customWidth="1"/>
    <col min="5" max="7" width="17.5703125" customWidth="1"/>
    <col min="8" max="8" width="24.28515625" customWidth="1"/>
    <col min="9" max="9" width="23.42578125" customWidth="1"/>
    <col min="10" max="10" width="30.7109375" customWidth="1"/>
  </cols>
  <sheetData>
    <row r="1" spans="1:7" x14ac:dyDescent="0.2">
      <c r="A1" s="220"/>
      <c r="B1" s="220"/>
      <c r="C1" s="220"/>
      <c r="D1" s="220"/>
      <c r="E1" s="220"/>
      <c r="F1" s="220"/>
      <c r="G1" s="220"/>
    </row>
    <row r="2" spans="1:7" x14ac:dyDescent="0.2">
      <c r="A2" s="220"/>
      <c r="B2" s="220"/>
      <c r="C2" s="220"/>
      <c r="D2" s="220"/>
      <c r="E2" s="220"/>
      <c r="F2" s="220"/>
      <c r="G2" s="220"/>
    </row>
    <row r="3" spans="1:7" x14ac:dyDescent="0.2">
      <c r="A3" s="220"/>
      <c r="B3" s="220"/>
      <c r="C3" s="220"/>
      <c r="D3" s="220"/>
      <c r="E3" s="220"/>
      <c r="F3" s="220"/>
      <c r="G3" s="220"/>
    </row>
    <row r="4" spans="1:7" ht="12.75" customHeight="1" x14ac:dyDescent="0.2">
      <c r="A4" s="221" t="s">
        <v>196</v>
      </c>
      <c r="B4" s="221"/>
      <c r="C4" s="221"/>
      <c r="D4" s="221"/>
      <c r="E4" s="221"/>
      <c r="F4" s="223" t="s">
        <v>199</v>
      </c>
      <c r="G4" s="223"/>
    </row>
    <row r="5" spans="1:7" ht="12.75" customHeight="1" x14ac:dyDescent="0.2">
      <c r="A5" s="221"/>
      <c r="B5" s="221"/>
      <c r="C5" s="221"/>
      <c r="D5" s="221"/>
      <c r="E5" s="221"/>
      <c r="F5" s="223"/>
      <c r="G5" s="223"/>
    </row>
    <row r="6" spans="1:7" ht="15.75" customHeight="1" x14ac:dyDescent="0.25">
      <c r="A6" s="222" t="s">
        <v>197</v>
      </c>
      <c r="B6" s="222"/>
      <c r="C6" s="222"/>
      <c r="D6" s="222"/>
      <c r="E6" s="222"/>
      <c r="F6" s="146"/>
      <c r="G6" s="146"/>
    </row>
    <row r="7" spans="1:7" ht="12.75" customHeight="1" x14ac:dyDescent="0.2">
      <c r="A7" s="222"/>
      <c r="B7" s="222"/>
      <c r="C7" s="222"/>
      <c r="D7" s="222"/>
      <c r="E7" s="222"/>
      <c r="F7" s="147"/>
      <c r="G7" s="224" t="s">
        <v>198</v>
      </c>
    </row>
    <row r="8" spans="1:7" ht="12.75" customHeight="1" x14ac:dyDescent="0.2">
      <c r="A8" s="222"/>
      <c r="B8" s="222"/>
      <c r="C8" s="222"/>
      <c r="D8" s="222"/>
      <c r="E8" s="222"/>
      <c r="F8" s="147"/>
      <c r="G8" s="224"/>
    </row>
    <row r="9" spans="1:7" ht="15.75" customHeight="1" x14ac:dyDescent="0.2">
      <c r="A9" s="226" t="s">
        <v>212</v>
      </c>
      <c r="B9" s="226"/>
      <c r="C9" s="226"/>
      <c r="D9" s="226"/>
      <c r="E9" s="226"/>
      <c r="F9" s="226"/>
      <c r="G9" s="226"/>
    </row>
    <row r="10" spans="1:7" ht="18" customHeight="1" x14ac:dyDescent="0.2">
      <c r="F10" s="18" t="s">
        <v>189</v>
      </c>
      <c r="G10" s="191"/>
    </row>
    <row r="11" spans="1:7" ht="6" customHeight="1" x14ac:dyDescent="0.2">
      <c r="G11" s="18"/>
    </row>
    <row r="12" spans="1:7" ht="18" customHeight="1" thickBot="1" x14ac:dyDescent="0.25">
      <c r="A12" s="227" t="s">
        <v>5</v>
      </c>
      <c r="B12" s="227"/>
      <c r="C12" s="227"/>
      <c r="D12" s="227"/>
      <c r="E12" s="227"/>
      <c r="F12" s="227"/>
      <c r="G12" s="227"/>
    </row>
    <row r="13" spans="1:7" ht="5.25" customHeight="1" x14ac:dyDescent="0.2">
      <c r="A13" s="24"/>
      <c r="B13" s="24"/>
      <c r="C13" s="24"/>
      <c r="D13" s="24"/>
      <c r="E13" s="24"/>
      <c r="F13" s="24"/>
      <c r="G13" s="24"/>
    </row>
    <row r="14" spans="1:7" ht="15.75" customHeight="1" x14ac:dyDescent="0.2">
      <c r="B14" s="16" t="s">
        <v>9</v>
      </c>
      <c r="C14" s="192"/>
      <c r="D14" s="228" t="s">
        <v>10</v>
      </c>
      <c r="E14" s="228"/>
      <c r="F14" s="231"/>
      <c r="G14" s="231"/>
    </row>
    <row r="15" spans="1:7" ht="5.25" customHeight="1" x14ac:dyDescent="0.2">
      <c r="B15" s="16"/>
      <c r="D15" s="16"/>
      <c r="F15" s="8"/>
      <c r="G15" s="8"/>
    </row>
    <row r="16" spans="1:7" ht="15.75" customHeight="1" x14ac:dyDescent="0.2">
      <c r="A16" s="20"/>
      <c r="B16" s="3" t="s">
        <v>11</v>
      </c>
      <c r="D16" s="231"/>
      <c r="E16" s="231"/>
      <c r="F16" s="231"/>
      <c r="G16" s="231"/>
    </row>
    <row r="17" spans="1:8" ht="5.25" customHeight="1" x14ac:dyDescent="0.2">
      <c r="A17" s="20"/>
      <c r="D17" s="34"/>
      <c r="E17" s="34"/>
      <c r="F17" s="34"/>
      <c r="G17" s="34"/>
    </row>
    <row r="18" spans="1:8" ht="15.75" customHeight="1" x14ac:dyDescent="0.2">
      <c r="A18" s="20"/>
      <c r="B18" s="3" t="s">
        <v>53</v>
      </c>
      <c r="C18" s="240"/>
      <c r="D18" s="240"/>
      <c r="E18" s="2" t="s">
        <v>6</v>
      </c>
      <c r="F18" s="239"/>
      <c r="G18" s="239"/>
    </row>
    <row r="19" spans="1:8" ht="5.25" customHeight="1" x14ac:dyDescent="0.2">
      <c r="A19" s="20"/>
      <c r="B19" s="3"/>
      <c r="C19" s="19"/>
      <c r="D19" s="4"/>
      <c r="E19" s="19"/>
      <c r="F19" s="4"/>
      <c r="G19" s="105"/>
    </row>
    <row r="20" spans="1:8" ht="5.25" customHeight="1" x14ac:dyDescent="0.25">
      <c r="A20" s="20"/>
      <c r="C20" s="94"/>
      <c r="D20" s="94"/>
      <c r="E20" s="4"/>
      <c r="F20" s="104"/>
      <c r="G20" s="104"/>
      <c r="H20" s="95"/>
    </row>
    <row r="21" spans="1:8" ht="15.75" customHeight="1" x14ac:dyDescent="0.2">
      <c r="A21" s="20"/>
      <c r="B21" s="17" t="s">
        <v>210</v>
      </c>
      <c r="C21" s="193"/>
      <c r="D21" s="4" t="s">
        <v>8</v>
      </c>
      <c r="E21" s="233"/>
      <c r="F21" s="233"/>
      <c r="G21" s="6"/>
      <c r="H21" s="95"/>
    </row>
    <row r="22" spans="1:8" ht="9.75" customHeight="1" x14ac:dyDescent="0.2">
      <c r="A22" s="20"/>
      <c r="C22" s="9"/>
      <c r="D22" s="4"/>
      <c r="E22" s="103"/>
      <c r="F22" s="103"/>
      <c r="G22" s="6"/>
      <c r="H22" s="95"/>
    </row>
    <row r="23" spans="1:8" ht="18" customHeight="1" thickBot="1" x14ac:dyDescent="0.25">
      <c r="A23" s="232" t="s">
        <v>206</v>
      </c>
      <c r="B23" s="232"/>
      <c r="C23" s="232"/>
      <c r="D23" s="232"/>
      <c r="E23" s="232"/>
      <c r="F23" s="232"/>
      <c r="G23" s="232"/>
      <c r="H23" s="98"/>
    </row>
    <row r="24" spans="1:8" ht="5.25" customHeight="1" x14ac:dyDescent="0.2"/>
    <row r="25" spans="1:8" ht="18" customHeight="1" x14ac:dyDescent="0.25">
      <c r="A25" s="16" t="s">
        <v>82</v>
      </c>
      <c r="C25" s="236"/>
      <c r="D25" s="236"/>
      <c r="E25" s="4" t="s">
        <v>7</v>
      </c>
      <c r="F25" s="236" t="s">
        <v>97</v>
      </c>
      <c r="G25" s="236"/>
    </row>
    <row r="26" spans="1:8" ht="5.25" customHeight="1" x14ac:dyDescent="0.25">
      <c r="B26" s="25"/>
      <c r="C26" s="25"/>
      <c r="D26" s="106"/>
      <c r="E26" s="106"/>
      <c r="F26" s="106"/>
    </row>
    <row r="27" spans="1:8" ht="15" x14ac:dyDescent="0.25">
      <c r="A27" s="237" t="s">
        <v>205</v>
      </c>
      <c r="B27" s="237"/>
      <c r="C27" s="237"/>
      <c r="D27" s="237"/>
      <c r="E27" s="237"/>
      <c r="F27" s="236"/>
      <c r="G27" s="236"/>
    </row>
    <row r="28" spans="1:8" ht="6.75" customHeight="1" x14ac:dyDescent="0.25">
      <c r="A28" s="135"/>
      <c r="B28" s="135"/>
      <c r="C28" s="135"/>
      <c r="D28" s="135"/>
      <c r="E28" s="135"/>
      <c r="F28" s="136"/>
      <c r="G28" s="136"/>
    </row>
    <row r="29" spans="1:8" ht="14.25" customHeight="1" x14ac:dyDescent="0.2">
      <c r="A29" s="137"/>
      <c r="B29" s="16" t="s">
        <v>194</v>
      </c>
    </row>
    <row r="30" spans="1:8" ht="7.5" customHeight="1" x14ac:dyDescent="0.2"/>
    <row r="31" spans="1:8" ht="18" customHeight="1" x14ac:dyDescent="0.2">
      <c r="A31" s="139"/>
      <c r="B31" s="16" t="s">
        <v>153</v>
      </c>
      <c r="D31" s="231"/>
      <c r="E31" s="231"/>
    </row>
    <row r="32" spans="1:8" ht="5.25" customHeight="1" x14ac:dyDescent="0.2">
      <c r="A32" s="139"/>
      <c r="B32" s="16"/>
      <c r="D32" s="3"/>
      <c r="F32" s="5"/>
      <c r="G32" s="5"/>
    </row>
    <row r="33" spans="1:13" ht="25.5" customHeight="1" x14ac:dyDescent="0.2">
      <c r="A33" s="139"/>
      <c r="B33" s="242" t="s">
        <v>178</v>
      </c>
      <c r="C33" s="242"/>
      <c r="D33" s="242"/>
      <c r="E33" s="242"/>
      <c r="F33" s="242"/>
      <c r="G33" s="242"/>
      <c r="M33" s="7"/>
    </row>
    <row r="34" spans="1:13" ht="5.25" customHeight="1" x14ac:dyDescent="0.2">
      <c r="A34" s="139"/>
      <c r="B34" s="16"/>
      <c r="D34" s="3"/>
      <c r="F34" s="5"/>
      <c r="G34" s="5"/>
    </row>
    <row r="35" spans="1:13" ht="18" customHeight="1" x14ac:dyDescent="0.2">
      <c r="A35" s="139"/>
      <c r="B35" s="16" t="s">
        <v>157</v>
      </c>
      <c r="C35" s="17"/>
      <c r="E35" s="10"/>
      <c r="F35" s="231"/>
      <c r="G35" s="231"/>
      <c r="M35" s="7"/>
    </row>
    <row r="36" spans="1:13" ht="5.25" customHeight="1" x14ac:dyDescent="0.2">
      <c r="A36" s="139"/>
      <c r="B36" s="16"/>
      <c r="C36" s="17"/>
      <c r="E36" s="10"/>
      <c r="F36" s="4"/>
      <c r="G36" s="5"/>
      <c r="M36" s="7"/>
    </row>
    <row r="37" spans="1:13" ht="18" customHeight="1" x14ac:dyDescent="0.2">
      <c r="A37" s="139"/>
      <c r="B37" s="16" t="s">
        <v>158</v>
      </c>
      <c r="E37" s="194"/>
      <c r="F37" s="107"/>
      <c r="G37" s="107"/>
      <c r="M37" s="119"/>
    </row>
    <row r="38" spans="1:13" ht="5.25" customHeight="1" x14ac:dyDescent="0.2">
      <c r="A38" s="139"/>
      <c r="B38" s="16"/>
      <c r="E38" s="107"/>
      <c r="F38" s="107"/>
      <c r="G38" s="107"/>
      <c r="M38" s="119"/>
    </row>
    <row r="39" spans="1:13" ht="30.75" customHeight="1" x14ac:dyDescent="0.25">
      <c r="A39" s="139"/>
      <c r="B39" s="229" t="s">
        <v>207</v>
      </c>
      <c r="C39" s="229"/>
      <c r="D39" s="229"/>
      <c r="E39" s="229"/>
      <c r="F39" s="229"/>
      <c r="G39" s="195"/>
      <c r="K39" s="8"/>
      <c r="M39" s="119"/>
    </row>
    <row r="40" spans="1:13" ht="7.5" customHeight="1" x14ac:dyDescent="0.2">
      <c r="B40" s="16"/>
      <c r="E40" s="9"/>
      <c r="F40" s="4"/>
      <c r="G40" s="8"/>
      <c r="K40" s="8"/>
      <c r="M40" s="119"/>
    </row>
    <row r="41" spans="1:13" ht="14.25" customHeight="1" x14ac:dyDescent="0.2">
      <c r="F41" s="11"/>
      <c r="G41" s="9"/>
    </row>
    <row r="42" spans="1:13" ht="28.5" customHeight="1" x14ac:dyDescent="0.2">
      <c r="A42" s="234" t="s">
        <v>159</v>
      </c>
      <c r="B42" s="234"/>
      <c r="C42" s="234"/>
      <c r="D42" s="193"/>
      <c r="E42" s="235" t="s">
        <v>160</v>
      </c>
      <c r="F42" s="235"/>
      <c r="G42" s="196"/>
    </row>
    <row r="43" spans="1:13" ht="18" customHeight="1" x14ac:dyDescent="0.2">
      <c r="A43" s="85" t="s">
        <v>161</v>
      </c>
      <c r="B43" s="33"/>
      <c r="C43" s="33"/>
      <c r="D43" s="33"/>
      <c r="E43" s="33"/>
      <c r="F43" s="33"/>
      <c r="G43" s="33"/>
    </row>
    <row r="44" spans="1:13" ht="12.75" customHeight="1" x14ac:dyDescent="0.2">
      <c r="A44" s="23"/>
      <c r="B44" s="23"/>
      <c r="C44" s="23"/>
      <c r="D44" s="23"/>
      <c r="E44" s="23"/>
      <c r="F44" s="23"/>
      <c r="G44" s="23"/>
    </row>
    <row r="45" spans="1:13" ht="18" customHeight="1" thickBot="1" x14ac:dyDescent="0.25">
      <c r="A45" s="227" t="s">
        <v>83</v>
      </c>
      <c r="B45" s="227"/>
      <c r="C45" s="227"/>
      <c r="D45" s="227"/>
      <c r="E45" s="227"/>
      <c r="F45" s="227"/>
      <c r="G45" s="227"/>
    </row>
    <row r="46" spans="1:13" ht="5.25" customHeight="1" x14ac:dyDescent="0.2"/>
    <row r="47" spans="1:13" ht="18" customHeight="1" x14ac:dyDescent="0.2">
      <c r="A47" s="25" t="s">
        <v>162</v>
      </c>
      <c r="C47" s="1"/>
      <c r="D47" s="231"/>
      <c r="E47" s="231"/>
      <c r="F47" s="231"/>
    </row>
    <row r="48" spans="1:13" ht="5.25" customHeight="1" x14ac:dyDescent="0.2">
      <c r="A48" s="25"/>
      <c r="C48" s="1"/>
      <c r="D48" s="17"/>
    </row>
    <row r="49" spans="1:7" ht="27" customHeight="1" x14ac:dyDescent="0.2">
      <c r="A49" s="229" t="s">
        <v>163</v>
      </c>
      <c r="B49" s="229"/>
      <c r="C49" s="229"/>
      <c r="D49" s="229"/>
      <c r="E49" s="219"/>
      <c r="F49" s="219"/>
      <c r="G49" s="219"/>
    </row>
    <row r="50" spans="1:7" ht="5.25" customHeight="1" x14ac:dyDescent="0.2"/>
    <row r="51" spans="1:7" ht="18" customHeight="1" x14ac:dyDescent="0.2">
      <c r="A51" s="25" t="s">
        <v>94</v>
      </c>
      <c r="C51" s="5"/>
      <c r="D51" s="197"/>
      <c r="E51" s="230" t="s">
        <v>84</v>
      </c>
      <c r="F51" s="230"/>
      <c r="G51" s="197"/>
    </row>
    <row r="52" spans="1:7" ht="5.25" customHeight="1" x14ac:dyDescent="0.2">
      <c r="A52" s="20"/>
      <c r="B52" s="26"/>
      <c r="C52" s="5"/>
      <c r="D52" s="108"/>
      <c r="F52" s="11"/>
    </row>
    <row r="53" spans="1:7" ht="18" customHeight="1" x14ac:dyDescent="0.2">
      <c r="A53" s="137"/>
      <c r="B53" s="225" t="s">
        <v>211</v>
      </c>
      <c r="C53" s="225"/>
      <c r="D53" s="225"/>
      <c r="E53" s="230" t="s">
        <v>191</v>
      </c>
      <c r="F53" s="230"/>
      <c r="G53" s="192"/>
    </row>
    <row r="54" spans="1:7" ht="18" customHeight="1" x14ac:dyDescent="0.25">
      <c r="A54" s="199"/>
      <c r="B54" s="225"/>
      <c r="C54" s="225"/>
      <c r="D54" s="225"/>
      <c r="E54" s="2"/>
      <c r="F54" s="2"/>
      <c r="G54" s="2"/>
    </row>
    <row r="55" spans="1:7" ht="4.5" customHeight="1" x14ac:dyDescent="0.2">
      <c r="B55" s="16"/>
      <c r="E55" s="2"/>
      <c r="F55" s="2"/>
    </row>
    <row r="56" spans="1:7" ht="15" customHeight="1" x14ac:dyDescent="0.2">
      <c r="A56" s="243" t="s">
        <v>193</v>
      </c>
      <c r="B56" s="243"/>
      <c r="C56" s="243"/>
      <c r="D56" s="243"/>
      <c r="E56" s="230" t="s">
        <v>177</v>
      </c>
      <c r="F56" s="230"/>
      <c r="G56" s="192"/>
    </row>
    <row r="57" spans="1:7" ht="4.5" customHeight="1" x14ac:dyDescent="0.2">
      <c r="A57" s="20"/>
      <c r="B57" s="138"/>
      <c r="C57" s="85"/>
      <c r="D57" s="17"/>
      <c r="E57" s="2"/>
      <c r="F57" s="2"/>
      <c r="G57" s="21"/>
    </row>
    <row r="58" spans="1:7" ht="18" customHeight="1" thickBot="1" x14ac:dyDescent="0.25">
      <c r="A58" s="227" t="s">
        <v>81</v>
      </c>
      <c r="B58" s="227"/>
      <c r="C58" s="227"/>
      <c r="D58" s="227"/>
      <c r="E58" s="227"/>
      <c r="F58" s="227"/>
      <c r="G58" s="227"/>
    </row>
    <row r="59" spans="1:7" ht="5.25" customHeight="1" x14ac:dyDescent="0.2">
      <c r="A59" s="20"/>
      <c r="B59" s="5"/>
      <c r="C59" s="5"/>
      <c r="E59" s="21"/>
      <c r="F59" s="21"/>
      <c r="G59" s="21"/>
    </row>
    <row r="60" spans="1:7" ht="18" customHeight="1" x14ac:dyDescent="0.2">
      <c r="A60" s="97" t="s">
        <v>80</v>
      </c>
      <c r="B60" s="25"/>
      <c r="C60" s="25"/>
      <c r="D60" s="25"/>
      <c r="E60" s="233"/>
      <c r="F60" s="233"/>
      <c r="G60" s="233"/>
    </row>
    <row r="61" spans="1:7" ht="5.25" customHeight="1" x14ac:dyDescent="0.2">
      <c r="A61" s="20"/>
      <c r="B61" s="25"/>
      <c r="C61" s="25"/>
      <c r="D61" s="25"/>
      <c r="E61" s="16"/>
      <c r="F61" s="16"/>
      <c r="G61" s="16"/>
    </row>
    <row r="62" spans="1:7" ht="18" customHeight="1" x14ac:dyDescent="0.2">
      <c r="A62" s="96" t="s">
        <v>12</v>
      </c>
      <c r="B62" s="27"/>
      <c r="D62" s="192"/>
      <c r="E62" s="2" t="s">
        <v>70</v>
      </c>
      <c r="F62" s="241"/>
      <c r="G62" s="241"/>
    </row>
    <row r="63" spans="1:7" ht="18.75" customHeight="1" x14ac:dyDescent="0.2">
      <c r="A63" s="234" t="s">
        <v>192</v>
      </c>
      <c r="B63" s="234"/>
      <c r="C63" s="234"/>
      <c r="D63" s="234"/>
      <c r="E63" s="198"/>
      <c r="G63" s="109"/>
    </row>
    <row r="64" spans="1:7" ht="18" customHeight="1" x14ac:dyDescent="0.2">
      <c r="A64" s="86" t="s">
        <v>190</v>
      </c>
      <c r="B64" s="22"/>
      <c r="C64" s="22"/>
      <c r="D64" s="22"/>
      <c r="E64" s="109"/>
      <c r="F64" s="110"/>
      <c r="G64" s="109"/>
    </row>
    <row r="65" spans="1:7" ht="28.5" customHeight="1" x14ac:dyDescent="0.3">
      <c r="A65" s="238" t="e" vm="1">
        <v>#VALUE!</v>
      </c>
      <c r="B65" s="238"/>
      <c r="C65" s="238"/>
      <c r="D65" s="238"/>
      <c r="E65" s="238"/>
      <c r="F65" s="238"/>
      <c r="G65" s="238"/>
    </row>
    <row r="66" spans="1:7" ht="18" customHeight="1" x14ac:dyDescent="0.2"/>
    <row r="67" spans="1:7" ht="18" customHeight="1" x14ac:dyDescent="0.2"/>
    <row r="68" spans="1:7" ht="18" customHeight="1" x14ac:dyDescent="0.2"/>
    <row r="69" spans="1:7" ht="18" customHeight="1" x14ac:dyDescent="0.2"/>
    <row r="70" spans="1:7" ht="18" customHeight="1" x14ac:dyDescent="0.2"/>
    <row r="71" spans="1:7" ht="18" customHeight="1" x14ac:dyDescent="0.2"/>
    <row r="72" spans="1:7" ht="18" customHeight="1" x14ac:dyDescent="0.2"/>
    <row r="73" spans="1:7" ht="18" customHeight="1" x14ac:dyDescent="0.2"/>
    <row r="74" spans="1:7" ht="18" customHeight="1" x14ac:dyDescent="0.2"/>
    <row r="75" spans="1:7" ht="18" customHeight="1" x14ac:dyDescent="0.2"/>
    <row r="76" spans="1:7" ht="18" customHeight="1" x14ac:dyDescent="0.2"/>
    <row r="77" spans="1:7" ht="18" customHeight="1" x14ac:dyDescent="0.2"/>
    <row r="78" spans="1:7" ht="18" customHeight="1" x14ac:dyDescent="0.2"/>
    <row r="79" spans="1:7" ht="18" customHeight="1" x14ac:dyDescent="0.2"/>
    <row r="80" spans="1:7"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sheetData>
  <sheetProtection algorithmName="SHA-512" hashValue="GkVbupo9BZ+uymRJTU463WqOEL64XHFkkzQZCDIxUYhXzrg5K3PviKb23+PNu86OPp3LBst6WVw9ZZTqRQbqrA==" saltValue="ixFdMcF4kyoaA73sUkC4Jw==" spinCount="100000" sheet="1" selectLockedCells="1"/>
  <dataConsolidate/>
  <mergeCells count="38">
    <mergeCell ref="A65:G65"/>
    <mergeCell ref="D47:F47"/>
    <mergeCell ref="A63:D63"/>
    <mergeCell ref="A58:G58"/>
    <mergeCell ref="F18:G18"/>
    <mergeCell ref="C18:D18"/>
    <mergeCell ref="C25:D25"/>
    <mergeCell ref="F27:G27"/>
    <mergeCell ref="D31:E31"/>
    <mergeCell ref="F35:G35"/>
    <mergeCell ref="E60:G60"/>
    <mergeCell ref="F62:G62"/>
    <mergeCell ref="E56:F56"/>
    <mergeCell ref="B33:G33"/>
    <mergeCell ref="E53:F53"/>
    <mergeCell ref="A56:D56"/>
    <mergeCell ref="B53:D54"/>
    <mergeCell ref="A9:G9"/>
    <mergeCell ref="A12:G12"/>
    <mergeCell ref="D14:E14"/>
    <mergeCell ref="B39:F39"/>
    <mergeCell ref="E51:F51"/>
    <mergeCell ref="F14:G14"/>
    <mergeCell ref="D16:G16"/>
    <mergeCell ref="A23:G23"/>
    <mergeCell ref="A45:G45"/>
    <mergeCell ref="E21:F21"/>
    <mergeCell ref="A42:C42"/>
    <mergeCell ref="E42:F42"/>
    <mergeCell ref="F25:G25"/>
    <mergeCell ref="A27:E27"/>
    <mergeCell ref="A49:D49"/>
    <mergeCell ref="E49:G49"/>
    <mergeCell ref="A1:G3"/>
    <mergeCell ref="A4:E5"/>
    <mergeCell ref="A6:E8"/>
    <mergeCell ref="F4:G5"/>
    <mergeCell ref="G7:G8"/>
  </mergeCells>
  <phoneticPr fontId="4" type="noConversion"/>
  <printOptions horizontalCentered="1" verticalCentered="1"/>
  <pageMargins left="3.937007874015748E-2" right="3.937007874015748E-2" top="0.15748031496062992" bottom="0.15748031496062992" header="0.31496062992125984" footer="0.31496062992125984"/>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0</xdr:col>
                    <xdr:colOff>0</xdr:colOff>
                    <xdr:row>36</xdr:row>
                    <xdr:rowOff>28575</xdr:rowOff>
                  </from>
                  <to>
                    <xdr:col>1</xdr:col>
                    <xdr:colOff>381000</xdr:colOff>
                    <xdr:row>37</xdr:row>
                    <xdr:rowOff>0</xdr:rowOff>
                  </to>
                </anchor>
              </controlPr>
            </control>
          </mc:Choice>
        </mc:AlternateContent>
        <mc:AlternateContent xmlns:mc="http://schemas.openxmlformats.org/markup-compatibility/2006">
          <mc:Choice Requires="x14">
            <control shapeId="6152" r:id="rId5" name="Check Box 8">
              <controlPr locked="0" defaultSize="0" autoFill="0" autoLine="0" autoPict="0">
                <anchor moveWithCells="1">
                  <from>
                    <xdr:col>0</xdr:col>
                    <xdr:colOff>0</xdr:colOff>
                    <xdr:row>30</xdr:row>
                    <xdr:rowOff>9525</xdr:rowOff>
                  </from>
                  <to>
                    <xdr:col>1</xdr:col>
                    <xdr:colOff>485775</xdr:colOff>
                    <xdr:row>31</xdr:row>
                    <xdr:rowOff>0</xdr:rowOff>
                  </to>
                </anchor>
              </controlPr>
            </control>
          </mc:Choice>
        </mc:AlternateContent>
        <mc:AlternateContent xmlns:mc="http://schemas.openxmlformats.org/markup-compatibility/2006">
          <mc:Choice Requires="x14">
            <control shapeId="6153" r:id="rId6" name="Check Box 9">
              <controlPr locked="0" defaultSize="0" autoFill="0" autoLine="0" autoPict="0">
                <anchor moveWithCells="1">
                  <from>
                    <xdr:col>0</xdr:col>
                    <xdr:colOff>0</xdr:colOff>
                    <xdr:row>38</xdr:row>
                    <xdr:rowOff>152400</xdr:rowOff>
                  </from>
                  <to>
                    <xdr:col>1</xdr:col>
                    <xdr:colOff>285750</xdr:colOff>
                    <xdr:row>39</xdr:row>
                    <xdr:rowOff>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0</xdr:col>
                    <xdr:colOff>0</xdr:colOff>
                    <xdr:row>34</xdr:row>
                    <xdr:rowOff>9525</xdr:rowOff>
                  </from>
                  <to>
                    <xdr:col>1</xdr:col>
                    <xdr:colOff>190500</xdr:colOff>
                    <xdr:row>35</xdr:row>
                    <xdr:rowOff>0</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0</xdr:col>
                    <xdr:colOff>0</xdr:colOff>
                    <xdr:row>32</xdr:row>
                    <xdr:rowOff>28575</xdr:rowOff>
                  </from>
                  <to>
                    <xdr:col>1</xdr:col>
                    <xdr:colOff>381000</xdr:colOff>
                    <xdr:row>32</xdr:row>
                    <xdr:rowOff>238125</xdr:rowOff>
                  </to>
                </anchor>
              </controlPr>
            </control>
          </mc:Choice>
        </mc:AlternateContent>
        <mc:AlternateContent xmlns:mc="http://schemas.openxmlformats.org/markup-compatibility/2006">
          <mc:Choice Requires="x14">
            <control shapeId="6163" r:id="rId9" name="Check Box 19">
              <controlPr defaultSize="0" autoFill="0" autoLine="0" autoPict="0">
                <anchor moveWithCells="1">
                  <from>
                    <xdr:col>0</xdr:col>
                    <xdr:colOff>0</xdr:colOff>
                    <xdr:row>27</xdr:row>
                    <xdr:rowOff>57150</xdr:rowOff>
                  </from>
                  <to>
                    <xdr:col>1</xdr:col>
                    <xdr:colOff>95250</xdr:colOff>
                    <xdr:row>29</xdr:row>
                    <xdr:rowOff>19050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0</xdr:col>
                    <xdr:colOff>0</xdr:colOff>
                    <xdr:row>51</xdr:row>
                    <xdr:rowOff>57150</xdr:rowOff>
                  </from>
                  <to>
                    <xdr:col>1</xdr:col>
                    <xdr:colOff>95250</xdr:colOff>
                    <xdr:row>52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'Liste des grades et catégories'!$C$4:$C$19</xm:f>
          </x14:formula1>
          <xm:sqref>F25:G25</xm:sqref>
        </x14:dataValidation>
        <x14:dataValidation type="list" allowBlank="1" showInputMessage="1" showErrorMessage="1" xr:uid="{00000000-0002-0000-0100-000001000000}">
          <x14:formula1>
            <xm:f>'Liste des grades et catégories'!$V$7:$V$9</xm:f>
          </x14:formula1>
          <xm:sqref>D42 E63</xm:sqref>
        </x14:dataValidation>
        <x14:dataValidation type="list" allowBlank="1" showInputMessage="1" showErrorMessage="1" xr:uid="{00000000-0002-0000-0100-000002000000}">
          <x14:formula1>
            <xm:f>'Liste des diplômes + durée'!$B$2:$B$33</xm:f>
          </x14:formula1>
          <xm:sqref>D47:D48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9B67F"/>
  </sheetPr>
  <dimension ref="A1:K35"/>
  <sheetViews>
    <sheetView topLeftCell="A7" zoomScale="90" zoomScaleNormal="90" workbookViewId="0">
      <selection activeCell="I13" sqref="I13:K13"/>
    </sheetView>
  </sheetViews>
  <sheetFormatPr baseColWidth="10" defaultColWidth="11.42578125" defaultRowHeight="12.75" x14ac:dyDescent="0.2"/>
  <cols>
    <col min="1" max="1" width="13.28515625" style="17" customWidth="1"/>
    <col min="2" max="2" width="14.7109375" style="17" customWidth="1"/>
    <col min="3" max="3" width="14.140625" style="17" customWidth="1"/>
    <col min="4" max="4" width="12.85546875" style="17" customWidth="1"/>
    <col min="5" max="5" width="22.85546875" style="17" customWidth="1"/>
    <col min="6" max="6" width="14" style="17" customWidth="1"/>
    <col min="7" max="7" width="15.28515625" style="17" customWidth="1"/>
    <col min="8" max="8" width="16.5703125" style="17" customWidth="1"/>
    <col min="9" max="9" width="11.42578125" style="17"/>
    <col min="10" max="10" width="13.42578125" style="17" customWidth="1"/>
    <col min="11" max="11" width="14.28515625" style="17" customWidth="1"/>
    <col min="12" max="16384" width="11.42578125" style="17"/>
  </cols>
  <sheetData>
    <row r="1" spans="1:11" x14ac:dyDescent="0.2">
      <c r="A1" s="244"/>
      <c r="B1" s="244"/>
      <c r="C1" s="244"/>
      <c r="D1" s="244"/>
      <c r="E1" s="244"/>
      <c r="F1" s="244"/>
      <c r="G1" s="244"/>
      <c r="H1" s="244"/>
      <c r="I1" s="244"/>
      <c r="J1" s="244"/>
      <c r="K1" s="244"/>
    </row>
    <row r="2" spans="1:11" x14ac:dyDescent="0.2">
      <c r="A2" s="244"/>
      <c r="B2" s="244"/>
      <c r="C2" s="244"/>
      <c r="D2" s="244"/>
      <c r="E2" s="244"/>
      <c r="F2" s="244"/>
      <c r="G2" s="244"/>
      <c r="H2" s="244"/>
      <c r="I2" s="244"/>
      <c r="J2" s="244"/>
      <c r="K2" s="244"/>
    </row>
    <row r="3" spans="1:11" x14ac:dyDescent="0.2">
      <c r="A3" s="244"/>
      <c r="B3" s="244"/>
      <c r="C3" s="244"/>
      <c r="D3" s="244"/>
      <c r="E3" s="244"/>
      <c r="F3" s="244"/>
      <c r="G3" s="244"/>
      <c r="H3" s="244"/>
      <c r="I3" s="244"/>
      <c r="J3" s="244"/>
      <c r="K3" s="244"/>
    </row>
    <row r="4" spans="1:11" x14ac:dyDescent="0.2">
      <c r="A4" s="244"/>
      <c r="B4" s="244"/>
      <c r="C4" s="244"/>
      <c r="D4" s="244"/>
      <c r="E4" s="244"/>
      <c r="F4" s="244"/>
      <c r="G4" s="244"/>
      <c r="H4" s="244"/>
      <c r="I4" s="244"/>
      <c r="J4" s="244"/>
      <c r="K4" s="244"/>
    </row>
    <row r="5" spans="1:11" x14ac:dyDescent="0.2">
      <c r="A5" s="246" t="s">
        <v>196</v>
      </c>
      <c r="B5" s="246"/>
      <c r="C5" s="246"/>
      <c r="D5" s="246"/>
      <c r="E5" s="246"/>
      <c r="F5" s="246"/>
      <c r="G5" s="246"/>
      <c r="H5" s="246"/>
      <c r="I5" s="247" t="s">
        <v>199</v>
      </c>
      <c r="J5" s="247"/>
      <c r="K5" s="247"/>
    </row>
    <row r="6" spans="1:11" x14ac:dyDescent="0.2">
      <c r="A6" s="246"/>
      <c r="B6" s="246"/>
      <c r="C6" s="246"/>
      <c r="D6" s="246"/>
      <c r="E6" s="246"/>
      <c r="F6" s="246"/>
      <c r="G6" s="246"/>
      <c r="H6" s="246"/>
      <c r="I6" s="247"/>
      <c r="J6" s="247"/>
      <c r="K6" s="247"/>
    </row>
    <row r="7" spans="1:11" x14ac:dyDescent="0.2">
      <c r="A7" s="245" t="s">
        <v>197</v>
      </c>
      <c r="B7" s="245"/>
      <c r="C7" s="245"/>
      <c r="D7" s="245"/>
      <c r="E7" s="245"/>
      <c r="F7" s="245"/>
      <c r="G7" s="245"/>
      <c r="H7" s="245"/>
      <c r="I7" s="145"/>
      <c r="J7" s="145"/>
      <c r="K7" s="145"/>
    </row>
    <row r="8" spans="1:11" ht="12.75" customHeight="1" x14ac:dyDescent="0.2">
      <c r="A8" s="245"/>
      <c r="B8" s="245"/>
      <c r="C8" s="245"/>
      <c r="D8" s="245"/>
      <c r="E8" s="245"/>
      <c r="F8" s="245"/>
      <c r="G8" s="245"/>
      <c r="H8" s="245"/>
      <c r="I8" s="145"/>
      <c r="J8" s="248" t="s">
        <v>200</v>
      </c>
      <c r="K8" s="248"/>
    </row>
    <row r="9" spans="1:11" ht="12.75" customHeight="1" x14ac:dyDescent="0.2">
      <c r="A9" s="245"/>
      <c r="B9" s="245"/>
      <c r="C9" s="245"/>
      <c r="D9" s="245"/>
      <c r="E9" s="245"/>
      <c r="F9" s="245"/>
      <c r="G9" s="245"/>
      <c r="H9" s="245"/>
      <c r="I9" s="148"/>
      <c r="J9" s="248"/>
      <c r="K9" s="248"/>
    </row>
    <row r="10" spans="1:11" x14ac:dyDescent="0.2">
      <c r="A10" s="245"/>
      <c r="B10" s="245"/>
      <c r="C10" s="245"/>
      <c r="D10" s="245"/>
      <c r="E10" s="245"/>
      <c r="F10" s="245"/>
      <c r="G10" s="245"/>
      <c r="H10" s="245"/>
      <c r="I10" s="145"/>
      <c r="J10" s="145"/>
      <c r="K10" s="145"/>
    </row>
    <row r="11" spans="1:11" ht="15" customHeight="1" x14ac:dyDescent="0.2">
      <c r="A11" s="245"/>
      <c r="B11" s="245"/>
      <c r="C11" s="245"/>
      <c r="D11" s="245"/>
      <c r="E11" s="245"/>
      <c r="F11" s="245"/>
      <c r="G11" s="245"/>
      <c r="H11" s="245"/>
      <c r="I11" s="145"/>
      <c r="J11" s="145"/>
      <c r="K11" s="145"/>
    </row>
    <row r="13" spans="1:11" ht="20.25" customHeight="1" x14ac:dyDescent="0.25">
      <c r="H13" s="149" t="s">
        <v>179</v>
      </c>
      <c r="I13" s="249" t="s">
        <v>99</v>
      </c>
      <c r="J13" s="249"/>
      <c r="K13" s="249"/>
    </row>
    <row r="15" spans="1:11" ht="21" thickBot="1" x14ac:dyDescent="0.25">
      <c r="A15" s="252" t="s">
        <v>93</v>
      </c>
      <c r="B15" s="252"/>
      <c r="C15" s="252"/>
      <c r="D15" s="252"/>
      <c r="E15" s="252"/>
      <c r="F15" s="252"/>
      <c r="G15" s="252"/>
      <c r="H15" s="252"/>
      <c r="I15" s="252"/>
      <c r="J15" s="252"/>
      <c r="K15" s="252"/>
    </row>
    <row r="16" spans="1:11" ht="6" customHeight="1" x14ac:dyDescent="0.2">
      <c r="A16" s="111"/>
      <c r="B16" s="112"/>
      <c r="C16" s="26"/>
      <c r="F16" s="113"/>
      <c r="H16" s="2"/>
    </row>
    <row r="17" spans="1:11" ht="31.5" customHeight="1" x14ac:dyDescent="0.2">
      <c r="A17" s="150"/>
      <c r="B17" s="151"/>
      <c r="C17" s="152"/>
      <c r="D17" s="255" t="s">
        <v>168</v>
      </c>
      <c r="E17" s="256"/>
      <c r="F17" s="257"/>
      <c r="G17" s="150"/>
      <c r="H17" s="150"/>
      <c r="I17" s="153"/>
      <c r="J17" s="150"/>
      <c r="K17" s="150"/>
    </row>
    <row r="18" spans="1:11" ht="51" x14ac:dyDescent="0.2">
      <c r="A18" s="154" t="s">
        <v>85</v>
      </c>
      <c r="B18" s="155" t="s">
        <v>166</v>
      </c>
      <c r="C18" s="156" t="s">
        <v>151</v>
      </c>
      <c r="D18" s="157" t="s">
        <v>71</v>
      </c>
      <c r="E18" s="158" t="s">
        <v>167</v>
      </c>
      <c r="F18" s="159" t="s">
        <v>164</v>
      </c>
      <c r="G18" s="177" t="s">
        <v>165</v>
      </c>
      <c r="H18" s="179" t="s">
        <v>90</v>
      </c>
      <c r="I18" s="160"/>
      <c r="J18" s="150"/>
      <c r="K18" s="150"/>
    </row>
    <row r="19" spans="1:11" s="114" customFormat="1" ht="19.5" customHeight="1" x14ac:dyDescent="0.2">
      <c r="A19" s="161" t="s">
        <v>86</v>
      </c>
      <c r="B19" s="162"/>
      <c r="C19" s="162"/>
      <c r="D19" s="163">
        <f>VLOOKUP($I$13,Tableau1[[Grades ou Catégories]:[Montant mensuel du forfait]],2,FALSE)</f>
        <v>3050</v>
      </c>
      <c r="E19" s="164"/>
      <c r="F19" s="181">
        <f>D19*E19</f>
        <v>0</v>
      </c>
      <c r="G19" s="182">
        <f>'Frais de déplacement 3è partie'!M41</f>
        <v>0</v>
      </c>
      <c r="H19" s="183">
        <f t="shared" ref="H19:H24" si="0">SUM(B19:C19,F19,I19,G19)</f>
        <v>0</v>
      </c>
      <c r="I19" s="165"/>
      <c r="J19" s="166"/>
      <c r="K19" s="166"/>
    </row>
    <row r="20" spans="1:11" s="114" customFormat="1" ht="19.5" customHeight="1" x14ac:dyDescent="0.2">
      <c r="A20" s="161" t="s">
        <v>87</v>
      </c>
      <c r="B20" s="162"/>
      <c r="C20" s="162"/>
      <c r="D20" s="163">
        <f>VLOOKUP($I$13,Tableau1[[Grades ou Catégories]:[Montant mensuel du forfait]],2,FALSE)</f>
        <v>3050</v>
      </c>
      <c r="E20" s="164"/>
      <c r="F20" s="181">
        <f>D20*E20</f>
        <v>0</v>
      </c>
      <c r="G20" s="182">
        <f>'Frais de déplacement 3è partie'!M83</f>
        <v>0</v>
      </c>
      <c r="H20" s="183">
        <f t="shared" si="0"/>
        <v>0</v>
      </c>
      <c r="I20" s="165"/>
      <c r="J20" s="166"/>
      <c r="K20" s="166"/>
    </row>
    <row r="21" spans="1:11" s="114" customFormat="1" ht="19.5" customHeight="1" x14ac:dyDescent="0.2">
      <c r="A21" s="161" t="s">
        <v>88</v>
      </c>
      <c r="B21" s="162"/>
      <c r="C21" s="162"/>
      <c r="D21" s="163">
        <f>VLOOKUP($I$13,Tableau1[[Grades ou Catégories]:[Montant mensuel du forfait]],2,FALSE)</f>
        <v>3050</v>
      </c>
      <c r="E21" s="164"/>
      <c r="F21" s="181">
        <f t="shared" ref="F21" si="1">D21*E21</f>
        <v>0</v>
      </c>
      <c r="G21" s="182">
        <f>'Frais de déplacement 3è partie'!M125</f>
        <v>0</v>
      </c>
      <c r="H21" s="183">
        <f t="shared" si="0"/>
        <v>0</v>
      </c>
      <c r="I21" s="165"/>
      <c r="J21" s="166"/>
      <c r="K21" s="166"/>
    </row>
    <row r="22" spans="1:11" s="114" customFormat="1" ht="19.5" customHeight="1" x14ac:dyDescent="0.2">
      <c r="A22" s="161" t="s">
        <v>89</v>
      </c>
      <c r="B22" s="167"/>
      <c r="C22" s="167"/>
      <c r="D22" s="163">
        <f>VLOOKUP($I$13,Tableau1[[Grades ou Catégories]:[Montant mensuel du forfait]],2,FALSE)</f>
        <v>3050</v>
      </c>
      <c r="E22" s="164"/>
      <c r="F22" s="181">
        <f>D22*E22</f>
        <v>0</v>
      </c>
      <c r="G22" s="182">
        <f>'Frais de déplacement 3è partie'!M168</f>
        <v>0</v>
      </c>
      <c r="H22" s="183">
        <f t="shared" si="0"/>
        <v>0</v>
      </c>
      <c r="I22" s="165"/>
      <c r="J22" s="166"/>
      <c r="K22" s="166"/>
    </row>
    <row r="23" spans="1:11" s="114" customFormat="1" ht="19.5" customHeight="1" x14ac:dyDescent="0.2">
      <c r="A23" s="161" t="s">
        <v>180</v>
      </c>
      <c r="B23" s="167"/>
      <c r="C23" s="167"/>
      <c r="D23" s="163">
        <f>VLOOKUP($I$13,Tableau1[[Grades ou Catégories]:[Montant mensuel du forfait]],2,FALSE)</f>
        <v>3050</v>
      </c>
      <c r="E23" s="164"/>
      <c r="F23" s="181">
        <f t="shared" ref="F23:F24" si="2">D23*E23</f>
        <v>0</v>
      </c>
      <c r="G23" s="182">
        <f>'Frais de déplacement 3è partie'!M211</f>
        <v>0</v>
      </c>
      <c r="H23" s="183">
        <f t="shared" si="0"/>
        <v>0</v>
      </c>
      <c r="I23" s="165"/>
      <c r="J23" s="166"/>
      <c r="K23" s="166"/>
    </row>
    <row r="24" spans="1:11" s="114" customFormat="1" ht="15.75" customHeight="1" x14ac:dyDescent="0.2">
      <c r="A24" s="161" t="s">
        <v>181</v>
      </c>
      <c r="B24" s="167"/>
      <c r="C24" s="167"/>
      <c r="D24" s="163">
        <f>VLOOKUP($I$13,Tableau1[[Grades ou Catégories]:[Montant mensuel du forfait]],2,FALSE)</f>
        <v>3050</v>
      </c>
      <c r="E24" s="164"/>
      <c r="F24" s="181">
        <f t="shared" si="2"/>
        <v>0</v>
      </c>
      <c r="G24" s="182">
        <f>'Frais de déplacement 3è partie'!M253</f>
        <v>0</v>
      </c>
      <c r="H24" s="183">
        <f t="shared" si="0"/>
        <v>0</v>
      </c>
      <c r="I24" s="165"/>
      <c r="J24" s="166"/>
      <c r="K24" s="166"/>
    </row>
    <row r="25" spans="1:11" s="114" customFormat="1" ht="39.75" customHeight="1" x14ac:dyDescent="0.2">
      <c r="A25" s="168" t="s">
        <v>90</v>
      </c>
      <c r="B25" s="169">
        <f>SUM(B19:B24)</f>
        <v>0</v>
      </c>
      <c r="C25" s="170">
        <f>SUM(C19:C24)</f>
        <v>0</v>
      </c>
      <c r="D25" s="171"/>
      <c r="E25" s="172">
        <f>SUM(E19:E23)</f>
        <v>0</v>
      </c>
      <c r="F25" s="173">
        <f>SUM(F19:F24)</f>
        <v>0</v>
      </c>
      <c r="G25" s="178">
        <f>SUM(G19:G24)</f>
        <v>0</v>
      </c>
      <c r="H25" s="180">
        <f>SUM(H19:H24)</f>
        <v>0</v>
      </c>
      <c r="I25" s="165"/>
      <c r="J25" s="166"/>
      <c r="K25" s="166"/>
    </row>
    <row r="26" spans="1:11" x14ac:dyDescent="0.2">
      <c r="A26" s="150"/>
      <c r="B26" s="150"/>
      <c r="C26" s="150"/>
      <c r="D26" s="150"/>
      <c r="E26" s="150"/>
      <c r="F26" s="150"/>
      <c r="G26" s="150"/>
      <c r="H26" s="150"/>
      <c r="I26" s="150"/>
      <c r="J26" s="150"/>
      <c r="K26" s="150"/>
    </row>
    <row r="27" spans="1:11" ht="26.25" customHeight="1" x14ac:dyDescent="0.2">
      <c r="A27" s="251" t="s">
        <v>169</v>
      </c>
      <c r="B27" s="251"/>
      <c r="C27" s="251"/>
      <c r="D27" s="251"/>
      <c r="E27" s="251"/>
      <c r="F27" s="251"/>
      <c r="G27" s="251"/>
      <c r="H27" s="251"/>
      <c r="I27" s="251"/>
      <c r="J27" s="251"/>
      <c r="K27" s="251"/>
    </row>
    <row r="28" spans="1:11" ht="9" customHeight="1" x14ac:dyDescent="0.2">
      <c r="A28" s="174"/>
      <c r="B28" s="174"/>
      <c r="C28" s="174"/>
      <c r="D28" s="174"/>
      <c r="E28" s="174"/>
      <c r="F28" s="174"/>
      <c r="G28" s="174"/>
      <c r="H28" s="174"/>
      <c r="I28" s="150"/>
      <c r="J28" s="150"/>
      <c r="K28" s="150"/>
    </row>
    <row r="29" spans="1:11" ht="30" customHeight="1" x14ac:dyDescent="0.2">
      <c r="A29" s="250" t="s">
        <v>152</v>
      </c>
      <c r="B29" s="250"/>
      <c r="C29" s="250"/>
      <c r="D29" s="250"/>
      <c r="E29" s="250"/>
      <c r="F29" s="250"/>
      <c r="G29" s="250"/>
      <c r="H29" s="175" t="s">
        <v>92</v>
      </c>
      <c r="I29" s="175" t="s">
        <v>91</v>
      </c>
      <c r="J29" s="150"/>
      <c r="K29" s="150"/>
    </row>
    <row r="30" spans="1:11" ht="5.25" customHeight="1" x14ac:dyDescent="0.2">
      <c r="A30" s="123"/>
      <c r="B30" s="123"/>
      <c r="C30" s="123"/>
      <c r="D30" s="123"/>
      <c r="E30" s="123"/>
      <c r="F30" s="123"/>
      <c r="G30" s="123"/>
      <c r="H30" s="123"/>
    </row>
    <row r="31" spans="1:11" ht="27" customHeight="1" x14ac:dyDescent="0.25">
      <c r="A31" s="258" t="s">
        <v>54</v>
      </c>
      <c r="B31" s="258"/>
      <c r="C31" s="258"/>
      <c r="D31" s="258"/>
      <c r="E31" s="258"/>
      <c r="F31" s="258"/>
      <c r="G31" s="258"/>
      <c r="H31" s="258"/>
      <c r="I31" s="259"/>
      <c r="J31" s="253" t="s">
        <v>95</v>
      </c>
      <c r="K31" s="254"/>
    </row>
    <row r="32" spans="1:11" ht="3.75" customHeight="1" x14ac:dyDescent="0.2">
      <c r="A32" s="32"/>
      <c r="B32" s="32"/>
      <c r="C32" s="32"/>
      <c r="D32" s="32"/>
      <c r="E32" s="32"/>
      <c r="F32" s="32"/>
      <c r="G32" s="32"/>
      <c r="H32" s="32"/>
      <c r="I32" s="32"/>
      <c r="J32" s="88"/>
      <c r="K32" s="120"/>
    </row>
    <row r="33" spans="1:11" ht="13.5" customHeight="1" x14ac:dyDescent="0.25">
      <c r="A33" s="176" t="s">
        <v>13</v>
      </c>
      <c r="B33" s="176"/>
      <c r="C33" s="176"/>
      <c r="D33" s="176"/>
      <c r="E33" s="176"/>
      <c r="F33" s="176" t="s">
        <v>96</v>
      </c>
      <c r="G33" s="176"/>
      <c r="H33" s="32"/>
      <c r="I33" s="32"/>
      <c r="J33" s="88"/>
      <c r="K33" s="120"/>
    </row>
    <row r="34" spans="1:11" ht="18.75" customHeight="1" x14ac:dyDescent="0.25">
      <c r="A34" s="176" t="s">
        <v>14</v>
      </c>
      <c r="B34" s="176"/>
      <c r="C34" s="176"/>
      <c r="D34" s="176"/>
      <c r="E34" s="176"/>
      <c r="F34" s="176"/>
      <c r="G34" s="176"/>
      <c r="H34" s="32"/>
      <c r="I34" s="32"/>
      <c r="J34" s="88"/>
      <c r="K34" s="120"/>
    </row>
    <row r="35" spans="1:11" ht="9" customHeight="1" x14ac:dyDescent="0.2">
      <c r="A35" s="32"/>
      <c r="B35" s="32"/>
      <c r="C35" s="32"/>
      <c r="D35" s="32"/>
      <c r="E35" s="32"/>
      <c r="F35" s="32"/>
      <c r="G35" s="32"/>
      <c r="H35" s="32"/>
      <c r="I35" s="32"/>
      <c r="J35" s="121"/>
      <c r="K35" s="122"/>
    </row>
  </sheetData>
  <sheetProtection algorithmName="SHA-512" hashValue="fTk0NYt2GbDsfRa4IOBTRkJDePl1ZCmSvaatlckpk6zVlOqSVYtibBjd9GYrDOC/v1gc+AFyOZ3IkQd93ht7Yw==" saltValue="KwZYnN5WWeFsxmJHc6mUDA==" spinCount="100000" sheet="1" selectLockedCells="1"/>
  <mergeCells count="12">
    <mergeCell ref="I13:K13"/>
    <mergeCell ref="A29:G29"/>
    <mergeCell ref="A27:K27"/>
    <mergeCell ref="A15:K15"/>
    <mergeCell ref="J31:K31"/>
    <mergeCell ref="D17:F17"/>
    <mergeCell ref="A31:I31"/>
    <mergeCell ref="A1:K4"/>
    <mergeCell ref="A7:H11"/>
    <mergeCell ref="A5:H6"/>
    <mergeCell ref="I5:K6"/>
    <mergeCell ref="J8:K9"/>
  </mergeCells>
  <printOptions horizontalCentered="1" verticalCentered="1"/>
  <pageMargins left="0.23622047244094491" right="0.23622047244094491" top="0.15748031496062992" bottom="0.15748031496062992" header="0.31496062992125984" footer="0.31496062992125984"/>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7</xdr:col>
                    <xdr:colOff>314325</xdr:colOff>
                    <xdr:row>27</xdr:row>
                    <xdr:rowOff>104775</xdr:rowOff>
                  </from>
                  <to>
                    <xdr:col>7</xdr:col>
                    <xdr:colOff>552450</xdr:colOff>
                    <xdr:row>28</xdr:row>
                    <xdr:rowOff>200025</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8</xdr:col>
                    <xdr:colOff>361950</xdr:colOff>
                    <xdr:row>27</xdr:row>
                    <xdr:rowOff>514350</xdr:rowOff>
                  </from>
                  <to>
                    <xdr:col>8</xdr:col>
                    <xdr:colOff>609600</xdr:colOff>
                    <xdr:row>28</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'Liste des grades et catégories'!$C$4:$C$19</xm:f>
          </x14:formula1>
          <xm:sqref>I13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EEFE2"/>
  </sheetPr>
  <dimension ref="A1:T253"/>
  <sheetViews>
    <sheetView workbookViewId="0">
      <selection activeCell="F5" sqref="F5"/>
    </sheetView>
  </sheetViews>
  <sheetFormatPr baseColWidth="10" defaultRowHeight="12.75" x14ac:dyDescent="0.2"/>
  <cols>
    <col min="1" max="1" width="14.7109375" style="43" bestFit="1" customWidth="1"/>
    <col min="2" max="2" width="9.85546875" style="43" customWidth="1"/>
    <col min="3" max="3" width="8.85546875" style="43" customWidth="1"/>
    <col min="4" max="4" width="9.85546875" style="43" customWidth="1"/>
    <col min="5" max="5" width="14.140625" style="43" customWidth="1"/>
    <col min="6" max="6" width="12.28515625" style="43" customWidth="1"/>
    <col min="7" max="7" width="9.85546875" style="43" customWidth="1"/>
    <col min="8" max="8" width="13.85546875" style="43" customWidth="1"/>
    <col min="9" max="9" width="11.42578125" style="43" bestFit="1" customWidth="1"/>
    <col min="10" max="10" width="9.85546875" style="43" customWidth="1"/>
    <col min="11" max="11" width="12" style="43" customWidth="1"/>
    <col min="12" max="12" width="4.5703125" style="43" customWidth="1"/>
    <col min="13" max="13" width="19.42578125" style="43" customWidth="1"/>
    <col min="14" max="14" width="7.7109375" style="43" customWidth="1"/>
    <col min="15" max="15" width="9" style="43" customWidth="1"/>
    <col min="16" max="16" width="9.85546875" style="43" customWidth="1"/>
    <col min="17" max="19" width="8.85546875" style="42" customWidth="1"/>
    <col min="20" max="20" width="9.5703125" style="42" customWidth="1"/>
    <col min="21" max="23" width="3.85546875" style="43" customWidth="1"/>
    <col min="24" max="256" width="11.42578125" style="43"/>
    <col min="257" max="257" width="14.7109375" style="43" bestFit="1" customWidth="1"/>
    <col min="258" max="258" width="9.85546875" style="43" customWidth="1"/>
    <col min="259" max="259" width="8.85546875" style="43" customWidth="1"/>
    <col min="260" max="260" width="9.85546875" style="43" customWidth="1"/>
    <col min="261" max="261" width="14.140625" style="43" customWidth="1"/>
    <col min="262" max="262" width="11.42578125" style="43" bestFit="1" customWidth="1"/>
    <col min="263" max="263" width="9.85546875" style="43" customWidth="1"/>
    <col min="264" max="264" width="13.85546875" style="43" customWidth="1"/>
    <col min="265" max="265" width="9.42578125" style="43" bestFit="1" customWidth="1"/>
    <col min="266" max="266" width="9.85546875" style="43" customWidth="1"/>
    <col min="267" max="267" width="12" style="43" customWidth="1"/>
    <col min="268" max="268" width="4.5703125" style="43" customWidth="1"/>
    <col min="269" max="269" width="9.85546875" style="43" customWidth="1"/>
    <col min="270" max="270" width="5.28515625" style="43" customWidth="1"/>
    <col min="271" max="271" width="9" style="43" customWidth="1"/>
    <col min="272" max="272" width="9.85546875" style="43" customWidth="1"/>
    <col min="273" max="275" width="8.85546875" style="43" customWidth="1"/>
    <col min="276" max="276" width="9.5703125" style="43" customWidth="1"/>
    <col min="277" max="279" width="3.85546875" style="43" customWidth="1"/>
    <col min="280" max="512" width="11.42578125" style="43"/>
    <col min="513" max="513" width="14.7109375" style="43" bestFit="1" customWidth="1"/>
    <col min="514" max="514" width="9.85546875" style="43" customWidth="1"/>
    <col min="515" max="515" width="8.85546875" style="43" customWidth="1"/>
    <col min="516" max="516" width="9.85546875" style="43" customWidth="1"/>
    <col min="517" max="517" width="14.140625" style="43" customWidth="1"/>
    <col min="518" max="518" width="11.42578125" style="43" bestFit="1" customWidth="1"/>
    <col min="519" max="519" width="9.85546875" style="43" customWidth="1"/>
    <col min="520" max="520" width="13.85546875" style="43" customWidth="1"/>
    <col min="521" max="521" width="9.42578125" style="43" bestFit="1" customWidth="1"/>
    <col min="522" max="522" width="9.85546875" style="43" customWidth="1"/>
    <col min="523" max="523" width="12" style="43" customWidth="1"/>
    <col min="524" max="524" width="4.5703125" style="43" customWidth="1"/>
    <col min="525" max="525" width="9.85546875" style="43" customWidth="1"/>
    <col min="526" max="526" width="5.28515625" style="43" customWidth="1"/>
    <col min="527" max="527" width="9" style="43" customWidth="1"/>
    <col min="528" max="528" width="9.85546875" style="43" customWidth="1"/>
    <col min="529" max="531" width="8.85546875" style="43" customWidth="1"/>
    <col min="532" max="532" width="9.5703125" style="43" customWidth="1"/>
    <col min="533" max="535" width="3.85546875" style="43" customWidth="1"/>
    <col min="536" max="768" width="11.42578125" style="43"/>
    <col min="769" max="769" width="14.7109375" style="43" bestFit="1" customWidth="1"/>
    <col min="770" max="770" width="9.85546875" style="43" customWidth="1"/>
    <col min="771" max="771" width="8.85546875" style="43" customWidth="1"/>
    <col min="772" max="772" width="9.85546875" style="43" customWidth="1"/>
    <col min="773" max="773" width="14.140625" style="43" customWidth="1"/>
    <col min="774" max="774" width="11.42578125" style="43" bestFit="1" customWidth="1"/>
    <col min="775" max="775" width="9.85546875" style="43" customWidth="1"/>
    <col min="776" max="776" width="13.85546875" style="43" customWidth="1"/>
    <col min="777" max="777" width="9.42578125" style="43" bestFit="1" customWidth="1"/>
    <col min="778" max="778" width="9.85546875" style="43" customWidth="1"/>
    <col min="779" max="779" width="12" style="43" customWidth="1"/>
    <col min="780" max="780" width="4.5703125" style="43" customWidth="1"/>
    <col min="781" max="781" width="9.85546875" style="43" customWidth="1"/>
    <col min="782" max="782" width="5.28515625" style="43" customWidth="1"/>
    <col min="783" max="783" width="9" style="43" customWidth="1"/>
    <col min="784" max="784" width="9.85546875" style="43" customWidth="1"/>
    <col min="785" max="787" width="8.85546875" style="43" customWidth="1"/>
    <col min="788" max="788" width="9.5703125" style="43" customWidth="1"/>
    <col min="789" max="791" width="3.85546875" style="43" customWidth="1"/>
    <col min="792" max="1024" width="11.42578125" style="43"/>
    <col min="1025" max="1025" width="14.7109375" style="43" bestFit="1" customWidth="1"/>
    <col min="1026" max="1026" width="9.85546875" style="43" customWidth="1"/>
    <col min="1027" max="1027" width="8.85546875" style="43" customWidth="1"/>
    <col min="1028" max="1028" width="9.85546875" style="43" customWidth="1"/>
    <col min="1029" max="1029" width="14.140625" style="43" customWidth="1"/>
    <col min="1030" max="1030" width="11.42578125" style="43" bestFit="1" customWidth="1"/>
    <col min="1031" max="1031" width="9.85546875" style="43" customWidth="1"/>
    <col min="1032" max="1032" width="13.85546875" style="43" customWidth="1"/>
    <col min="1033" max="1033" width="9.42578125" style="43" bestFit="1" customWidth="1"/>
    <col min="1034" max="1034" width="9.85546875" style="43" customWidth="1"/>
    <col min="1035" max="1035" width="12" style="43" customWidth="1"/>
    <col min="1036" max="1036" width="4.5703125" style="43" customWidth="1"/>
    <col min="1037" max="1037" width="9.85546875" style="43" customWidth="1"/>
    <col min="1038" max="1038" width="5.28515625" style="43" customWidth="1"/>
    <col min="1039" max="1039" width="9" style="43" customWidth="1"/>
    <col min="1040" max="1040" width="9.85546875" style="43" customWidth="1"/>
    <col min="1041" max="1043" width="8.85546875" style="43" customWidth="1"/>
    <col min="1044" max="1044" width="9.5703125" style="43" customWidth="1"/>
    <col min="1045" max="1047" width="3.85546875" style="43" customWidth="1"/>
    <col min="1048" max="1280" width="11.42578125" style="43"/>
    <col min="1281" max="1281" width="14.7109375" style="43" bestFit="1" customWidth="1"/>
    <col min="1282" max="1282" width="9.85546875" style="43" customWidth="1"/>
    <col min="1283" max="1283" width="8.85546875" style="43" customWidth="1"/>
    <col min="1284" max="1284" width="9.85546875" style="43" customWidth="1"/>
    <col min="1285" max="1285" width="14.140625" style="43" customWidth="1"/>
    <col min="1286" max="1286" width="11.42578125" style="43" bestFit="1" customWidth="1"/>
    <col min="1287" max="1287" width="9.85546875" style="43" customWidth="1"/>
    <col min="1288" max="1288" width="13.85546875" style="43" customWidth="1"/>
    <col min="1289" max="1289" width="9.42578125" style="43" bestFit="1" customWidth="1"/>
    <col min="1290" max="1290" width="9.85546875" style="43" customWidth="1"/>
    <col min="1291" max="1291" width="12" style="43" customWidth="1"/>
    <col min="1292" max="1292" width="4.5703125" style="43" customWidth="1"/>
    <col min="1293" max="1293" width="9.85546875" style="43" customWidth="1"/>
    <col min="1294" max="1294" width="5.28515625" style="43" customWidth="1"/>
    <col min="1295" max="1295" width="9" style="43" customWidth="1"/>
    <col min="1296" max="1296" width="9.85546875" style="43" customWidth="1"/>
    <col min="1297" max="1299" width="8.85546875" style="43" customWidth="1"/>
    <col min="1300" max="1300" width="9.5703125" style="43" customWidth="1"/>
    <col min="1301" max="1303" width="3.85546875" style="43" customWidth="1"/>
    <col min="1304" max="1536" width="11.42578125" style="43"/>
    <col min="1537" max="1537" width="14.7109375" style="43" bestFit="1" customWidth="1"/>
    <col min="1538" max="1538" width="9.85546875" style="43" customWidth="1"/>
    <col min="1539" max="1539" width="8.85546875" style="43" customWidth="1"/>
    <col min="1540" max="1540" width="9.85546875" style="43" customWidth="1"/>
    <col min="1541" max="1541" width="14.140625" style="43" customWidth="1"/>
    <col min="1542" max="1542" width="11.42578125" style="43" bestFit="1" customWidth="1"/>
    <col min="1543" max="1543" width="9.85546875" style="43" customWidth="1"/>
    <col min="1544" max="1544" width="13.85546875" style="43" customWidth="1"/>
    <col min="1545" max="1545" width="9.42578125" style="43" bestFit="1" customWidth="1"/>
    <col min="1546" max="1546" width="9.85546875" style="43" customWidth="1"/>
    <col min="1547" max="1547" width="12" style="43" customWidth="1"/>
    <col min="1548" max="1548" width="4.5703125" style="43" customWidth="1"/>
    <col min="1549" max="1549" width="9.85546875" style="43" customWidth="1"/>
    <col min="1550" max="1550" width="5.28515625" style="43" customWidth="1"/>
    <col min="1551" max="1551" width="9" style="43" customWidth="1"/>
    <col min="1552" max="1552" width="9.85546875" style="43" customWidth="1"/>
    <col min="1553" max="1555" width="8.85546875" style="43" customWidth="1"/>
    <col min="1556" max="1556" width="9.5703125" style="43" customWidth="1"/>
    <col min="1557" max="1559" width="3.85546875" style="43" customWidth="1"/>
    <col min="1560" max="1792" width="11.42578125" style="43"/>
    <col min="1793" max="1793" width="14.7109375" style="43" bestFit="1" customWidth="1"/>
    <col min="1794" max="1794" width="9.85546875" style="43" customWidth="1"/>
    <col min="1795" max="1795" width="8.85546875" style="43" customWidth="1"/>
    <col min="1796" max="1796" width="9.85546875" style="43" customWidth="1"/>
    <col min="1797" max="1797" width="14.140625" style="43" customWidth="1"/>
    <col min="1798" max="1798" width="11.42578125" style="43" bestFit="1" customWidth="1"/>
    <col min="1799" max="1799" width="9.85546875" style="43" customWidth="1"/>
    <col min="1800" max="1800" width="13.85546875" style="43" customWidth="1"/>
    <col min="1801" max="1801" width="9.42578125" style="43" bestFit="1" customWidth="1"/>
    <col min="1802" max="1802" width="9.85546875" style="43" customWidth="1"/>
    <col min="1803" max="1803" width="12" style="43" customWidth="1"/>
    <col min="1804" max="1804" width="4.5703125" style="43" customWidth="1"/>
    <col min="1805" max="1805" width="9.85546875" style="43" customWidth="1"/>
    <col min="1806" max="1806" width="5.28515625" style="43" customWidth="1"/>
    <col min="1807" max="1807" width="9" style="43" customWidth="1"/>
    <col min="1808" max="1808" width="9.85546875" style="43" customWidth="1"/>
    <col min="1809" max="1811" width="8.85546875" style="43" customWidth="1"/>
    <col min="1812" max="1812" width="9.5703125" style="43" customWidth="1"/>
    <col min="1813" max="1815" width="3.85546875" style="43" customWidth="1"/>
    <col min="1816" max="2048" width="11.42578125" style="43"/>
    <col min="2049" max="2049" width="14.7109375" style="43" bestFit="1" customWidth="1"/>
    <col min="2050" max="2050" width="9.85546875" style="43" customWidth="1"/>
    <col min="2051" max="2051" width="8.85546875" style="43" customWidth="1"/>
    <col min="2052" max="2052" width="9.85546875" style="43" customWidth="1"/>
    <col min="2053" max="2053" width="14.140625" style="43" customWidth="1"/>
    <col min="2054" max="2054" width="11.42578125" style="43" bestFit="1" customWidth="1"/>
    <col min="2055" max="2055" width="9.85546875" style="43" customWidth="1"/>
    <col min="2056" max="2056" width="13.85546875" style="43" customWidth="1"/>
    <col min="2057" max="2057" width="9.42578125" style="43" bestFit="1" customWidth="1"/>
    <col min="2058" max="2058" width="9.85546875" style="43" customWidth="1"/>
    <col min="2059" max="2059" width="12" style="43" customWidth="1"/>
    <col min="2060" max="2060" width="4.5703125" style="43" customWidth="1"/>
    <col min="2061" max="2061" width="9.85546875" style="43" customWidth="1"/>
    <col min="2062" max="2062" width="5.28515625" style="43" customWidth="1"/>
    <col min="2063" max="2063" width="9" style="43" customWidth="1"/>
    <col min="2064" max="2064" width="9.85546875" style="43" customWidth="1"/>
    <col min="2065" max="2067" width="8.85546875" style="43" customWidth="1"/>
    <col min="2068" max="2068" width="9.5703125" style="43" customWidth="1"/>
    <col min="2069" max="2071" width="3.85546875" style="43" customWidth="1"/>
    <col min="2072" max="2304" width="11.42578125" style="43"/>
    <col min="2305" max="2305" width="14.7109375" style="43" bestFit="1" customWidth="1"/>
    <col min="2306" max="2306" width="9.85546875" style="43" customWidth="1"/>
    <col min="2307" max="2307" width="8.85546875" style="43" customWidth="1"/>
    <col min="2308" max="2308" width="9.85546875" style="43" customWidth="1"/>
    <col min="2309" max="2309" width="14.140625" style="43" customWidth="1"/>
    <col min="2310" max="2310" width="11.42578125" style="43" bestFit="1" customWidth="1"/>
    <col min="2311" max="2311" width="9.85546875" style="43" customWidth="1"/>
    <col min="2312" max="2312" width="13.85546875" style="43" customWidth="1"/>
    <col min="2313" max="2313" width="9.42578125" style="43" bestFit="1" customWidth="1"/>
    <col min="2314" max="2314" width="9.85546875" style="43" customWidth="1"/>
    <col min="2315" max="2315" width="12" style="43" customWidth="1"/>
    <col min="2316" max="2316" width="4.5703125" style="43" customWidth="1"/>
    <col min="2317" max="2317" width="9.85546875" style="43" customWidth="1"/>
    <col min="2318" max="2318" width="5.28515625" style="43" customWidth="1"/>
    <col min="2319" max="2319" width="9" style="43" customWidth="1"/>
    <col min="2320" max="2320" width="9.85546875" style="43" customWidth="1"/>
    <col min="2321" max="2323" width="8.85546875" style="43" customWidth="1"/>
    <col min="2324" max="2324" width="9.5703125" style="43" customWidth="1"/>
    <col min="2325" max="2327" width="3.85546875" style="43" customWidth="1"/>
    <col min="2328" max="2560" width="11.42578125" style="43"/>
    <col min="2561" max="2561" width="14.7109375" style="43" bestFit="1" customWidth="1"/>
    <col min="2562" max="2562" width="9.85546875" style="43" customWidth="1"/>
    <col min="2563" max="2563" width="8.85546875" style="43" customWidth="1"/>
    <col min="2564" max="2564" width="9.85546875" style="43" customWidth="1"/>
    <col min="2565" max="2565" width="14.140625" style="43" customWidth="1"/>
    <col min="2566" max="2566" width="11.42578125" style="43" bestFit="1" customWidth="1"/>
    <col min="2567" max="2567" width="9.85546875" style="43" customWidth="1"/>
    <col min="2568" max="2568" width="13.85546875" style="43" customWidth="1"/>
    <col min="2569" max="2569" width="9.42578125" style="43" bestFit="1" customWidth="1"/>
    <col min="2570" max="2570" width="9.85546875" style="43" customWidth="1"/>
    <col min="2571" max="2571" width="12" style="43" customWidth="1"/>
    <col min="2572" max="2572" width="4.5703125" style="43" customWidth="1"/>
    <col min="2573" max="2573" width="9.85546875" style="43" customWidth="1"/>
    <col min="2574" max="2574" width="5.28515625" style="43" customWidth="1"/>
    <col min="2575" max="2575" width="9" style="43" customWidth="1"/>
    <col min="2576" max="2576" width="9.85546875" style="43" customWidth="1"/>
    <col min="2577" max="2579" width="8.85546875" style="43" customWidth="1"/>
    <col min="2580" max="2580" width="9.5703125" style="43" customWidth="1"/>
    <col min="2581" max="2583" width="3.85546875" style="43" customWidth="1"/>
    <col min="2584" max="2816" width="11.42578125" style="43"/>
    <col min="2817" max="2817" width="14.7109375" style="43" bestFit="1" customWidth="1"/>
    <col min="2818" max="2818" width="9.85546875" style="43" customWidth="1"/>
    <col min="2819" max="2819" width="8.85546875" style="43" customWidth="1"/>
    <col min="2820" max="2820" width="9.85546875" style="43" customWidth="1"/>
    <col min="2821" max="2821" width="14.140625" style="43" customWidth="1"/>
    <col min="2822" max="2822" width="11.42578125" style="43" bestFit="1" customWidth="1"/>
    <col min="2823" max="2823" width="9.85546875" style="43" customWidth="1"/>
    <col min="2824" max="2824" width="13.85546875" style="43" customWidth="1"/>
    <col min="2825" max="2825" width="9.42578125" style="43" bestFit="1" customWidth="1"/>
    <col min="2826" max="2826" width="9.85546875" style="43" customWidth="1"/>
    <col min="2827" max="2827" width="12" style="43" customWidth="1"/>
    <col min="2828" max="2828" width="4.5703125" style="43" customWidth="1"/>
    <col min="2829" max="2829" width="9.85546875" style="43" customWidth="1"/>
    <col min="2830" max="2830" width="5.28515625" style="43" customWidth="1"/>
    <col min="2831" max="2831" width="9" style="43" customWidth="1"/>
    <col min="2832" max="2832" width="9.85546875" style="43" customWidth="1"/>
    <col min="2833" max="2835" width="8.85546875" style="43" customWidth="1"/>
    <col min="2836" max="2836" width="9.5703125" style="43" customWidth="1"/>
    <col min="2837" max="2839" width="3.85546875" style="43" customWidth="1"/>
    <col min="2840" max="3072" width="11.42578125" style="43"/>
    <col min="3073" max="3073" width="14.7109375" style="43" bestFit="1" customWidth="1"/>
    <col min="3074" max="3074" width="9.85546875" style="43" customWidth="1"/>
    <col min="3075" max="3075" width="8.85546875" style="43" customWidth="1"/>
    <col min="3076" max="3076" width="9.85546875" style="43" customWidth="1"/>
    <col min="3077" max="3077" width="14.140625" style="43" customWidth="1"/>
    <col min="3078" max="3078" width="11.42578125" style="43" bestFit="1" customWidth="1"/>
    <col min="3079" max="3079" width="9.85546875" style="43" customWidth="1"/>
    <col min="3080" max="3080" width="13.85546875" style="43" customWidth="1"/>
    <col min="3081" max="3081" width="9.42578125" style="43" bestFit="1" customWidth="1"/>
    <col min="3082" max="3082" width="9.85546875" style="43" customWidth="1"/>
    <col min="3083" max="3083" width="12" style="43" customWidth="1"/>
    <col min="3084" max="3084" width="4.5703125" style="43" customWidth="1"/>
    <col min="3085" max="3085" width="9.85546875" style="43" customWidth="1"/>
    <col min="3086" max="3086" width="5.28515625" style="43" customWidth="1"/>
    <col min="3087" max="3087" width="9" style="43" customWidth="1"/>
    <col min="3088" max="3088" width="9.85546875" style="43" customWidth="1"/>
    <col min="3089" max="3091" width="8.85546875" style="43" customWidth="1"/>
    <col min="3092" max="3092" width="9.5703125" style="43" customWidth="1"/>
    <col min="3093" max="3095" width="3.85546875" style="43" customWidth="1"/>
    <col min="3096" max="3328" width="11.42578125" style="43"/>
    <col min="3329" max="3329" width="14.7109375" style="43" bestFit="1" customWidth="1"/>
    <col min="3330" max="3330" width="9.85546875" style="43" customWidth="1"/>
    <col min="3331" max="3331" width="8.85546875" style="43" customWidth="1"/>
    <col min="3332" max="3332" width="9.85546875" style="43" customWidth="1"/>
    <col min="3333" max="3333" width="14.140625" style="43" customWidth="1"/>
    <col min="3334" max="3334" width="11.42578125" style="43" bestFit="1" customWidth="1"/>
    <col min="3335" max="3335" width="9.85546875" style="43" customWidth="1"/>
    <col min="3336" max="3336" width="13.85546875" style="43" customWidth="1"/>
    <col min="3337" max="3337" width="9.42578125" style="43" bestFit="1" customWidth="1"/>
    <col min="3338" max="3338" width="9.85546875" style="43" customWidth="1"/>
    <col min="3339" max="3339" width="12" style="43" customWidth="1"/>
    <col min="3340" max="3340" width="4.5703125" style="43" customWidth="1"/>
    <col min="3341" max="3341" width="9.85546875" style="43" customWidth="1"/>
    <col min="3342" max="3342" width="5.28515625" style="43" customWidth="1"/>
    <col min="3343" max="3343" width="9" style="43" customWidth="1"/>
    <col min="3344" max="3344" width="9.85546875" style="43" customWidth="1"/>
    <col min="3345" max="3347" width="8.85546875" style="43" customWidth="1"/>
    <col min="3348" max="3348" width="9.5703125" style="43" customWidth="1"/>
    <col min="3349" max="3351" width="3.85546875" style="43" customWidth="1"/>
    <col min="3352" max="3584" width="11.42578125" style="43"/>
    <col min="3585" max="3585" width="14.7109375" style="43" bestFit="1" customWidth="1"/>
    <col min="3586" max="3586" width="9.85546875" style="43" customWidth="1"/>
    <col min="3587" max="3587" width="8.85546875" style="43" customWidth="1"/>
    <col min="3588" max="3588" width="9.85546875" style="43" customWidth="1"/>
    <col min="3589" max="3589" width="14.140625" style="43" customWidth="1"/>
    <col min="3590" max="3590" width="11.42578125" style="43" bestFit="1" customWidth="1"/>
    <col min="3591" max="3591" width="9.85546875" style="43" customWidth="1"/>
    <col min="3592" max="3592" width="13.85546875" style="43" customWidth="1"/>
    <col min="3593" max="3593" width="9.42578125" style="43" bestFit="1" customWidth="1"/>
    <col min="3594" max="3594" width="9.85546875" style="43" customWidth="1"/>
    <col min="3595" max="3595" width="12" style="43" customWidth="1"/>
    <col min="3596" max="3596" width="4.5703125" style="43" customWidth="1"/>
    <col min="3597" max="3597" width="9.85546875" style="43" customWidth="1"/>
    <col min="3598" max="3598" width="5.28515625" style="43" customWidth="1"/>
    <col min="3599" max="3599" width="9" style="43" customWidth="1"/>
    <col min="3600" max="3600" width="9.85546875" style="43" customWidth="1"/>
    <col min="3601" max="3603" width="8.85546875" style="43" customWidth="1"/>
    <col min="3604" max="3604" width="9.5703125" style="43" customWidth="1"/>
    <col min="3605" max="3607" width="3.85546875" style="43" customWidth="1"/>
    <col min="3608" max="3840" width="11.42578125" style="43"/>
    <col min="3841" max="3841" width="14.7109375" style="43" bestFit="1" customWidth="1"/>
    <col min="3842" max="3842" width="9.85546875" style="43" customWidth="1"/>
    <col min="3843" max="3843" width="8.85546875" style="43" customWidth="1"/>
    <col min="3844" max="3844" width="9.85546875" style="43" customWidth="1"/>
    <col min="3845" max="3845" width="14.140625" style="43" customWidth="1"/>
    <col min="3846" max="3846" width="11.42578125" style="43" bestFit="1" customWidth="1"/>
    <col min="3847" max="3847" width="9.85546875" style="43" customWidth="1"/>
    <col min="3848" max="3848" width="13.85546875" style="43" customWidth="1"/>
    <col min="3849" max="3849" width="9.42578125" style="43" bestFit="1" customWidth="1"/>
    <col min="3850" max="3850" width="9.85546875" style="43" customWidth="1"/>
    <col min="3851" max="3851" width="12" style="43" customWidth="1"/>
    <col min="3852" max="3852" width="4.5703125" style="43" customWidth="1"/>
    <col min="3853" max="3853" width="9.85546875" style="43" customWidth="1"/>
    <col min="3854" max="3854" width="5.28515625" style="43" customWidth="1"/>
    <col min="3855" max="3855" width="9" style="43" customWidth="1"/>
    <col min="3856" max="3856" width="9.85546875" style="43" customWidth="1"/>
    <col min="3857" max="3859" width="8.85546875" style="43" customWidth="1"/>
    <col min="3860" max="3860" width="9.5703125" style="43" customWidth="1"/>
    <col min="3861" max="3863" width="3.85546875" style="43" customWidth="1"/>
    <col min="3864" max="4096" width="11.42578125" style="43"/>
    <col min="4097" max="4097" width="14.7109375" style="43" bestFit="1" customWidth="1"/>
    <col min="4098" max="4098" width="9.85546875" style="43" customWidth="1"/>
    <col min="4099" max="4099" width="8.85546875" style="43" customWidth="1"/>
    <col min="4100" max="4100" width="9.85546875" style="43" customWidth="1"/>
    <col min="4101" max="4101" width="14.140625" style="43" customWidth="1"/>
    <col min="4102" max="4102" width="11.42578125" style="43" bestFit="1" customWidth="1"/>
    <col min="4103" max="4103" width="9.85546875" style="43" customWidth="1"/>
    <col min="4104" max="4104" width="13.85546875" style="43" customWidth="1"/>
    <col min="4105" max="4105" width="9.42578125" style="43" bestFit="1" customWidth="1"/>
    <col min="4106" max="4106" width="9.85546875" style="43" customWidth="1"/>
    <col min="4107" max="4107" width="12" style="43" customWidth="1"/>
    <col min="4108" max="4108" width="4.5703125" style="43" customWidth="1"/>
    <col min="4109" max="4109" width="9.85546875" style="43" customWidth="1"/>
    <col min="4110" max="4110" width="5.28515625" style="43" customWidth="1"/>
    <col min="4111" max="4111" width="9" style="43" customWidth="1"/>
    <col min="4112" max="4112" width="9.85546875" style="43" customWidth="1"/>
    <col min="4113" max="4115" width="8.85546875" style="43" customWidth="1"/>
    <col min="4116" max="4116" width="9.5703125" style="43" customWidth="1"/>
    <col min="4117" max="4119" width="3.85546875" style="43" customWidth="1"/>
    <col min="4120" max="4352" width="11.42578125" style="43"/>
    <col min="4353" max="4353" width="14.7109375" style="43" bestFit="1" customWidth="1"/>
    <col min="4354" max="4354" width="9.85546875" style="43" customWidth="1"/>
    <col min="4355" max="4355" width="8.85546875" style="43" customWidth="1"/>
    <col min="4356" max="4356" width="9.85546875" style="43" customWidth="1"/>
    <col min="4357" max="4357" width="14.140625" style="43" customWidth="1"/>
    <col min="4358" max="4358" width="11.42578125" style="43" bestFit="1" customWidth="1"/>
    <col min="4359" max="4359" width="9.85546875" style="43" customWidth="1"/>
    <col min="4360" max="4360" width="13.85546875" style="43" customWidth="1"/>
    <col min="4361" max="4361" width="9.42578125" style="43" bestFit="1" customWidth="1"/>
    <col min="4362" max="4362" width="9.85546875" style="43" customWidth="1"/>
    <col min="4363" max="4363" width="12" style="43" customWidth="1"/>
    <col min="4364" max="4364" width="4.5703125" style="43" customWidth="1"/>
    <col min="4365" max="4365" width="9.85546875" style="43" customWidth="1"/>
    <col min="4366" max="4366" width="5.28515625" style="43" customWidth="1"/>
    <col min="4367" max="4367" width="9" style="43" customWidth="1"/>
    <col min="4368" max="4368" width="9.85546875" style="43" customWidth="1"/>
    <col min="4369" max="4371" width="8.85546875" style="43" customWidth="1"/>
    <col min="4372" max="4372" width="9.5703125" style="43" customWidth="1"/>
    <col min="4373" max="4375" width="3.85546875" style="43" customWidth="1"/>
    <col min="4376" max="4608" width="11.42578125" style="43"/>
    <col min="4609" max="4609" width="14.7109375" style="43" bestFit="1" customWidth="1"/>
    <col min="4610" max="4610" width="9.85546875" style="43" customWidth="1"/>
    <col min="4611" max="4611" width="8.85546875" style="43" customWidth="1"/>
    <col min="4612" max="4612" width="9.85546875" style="43" customWidth="1"/>
    <col min="4613" max="4613" width="14.140625" style="43" customWidth="1"/>
    <col min="4614" max="4614" width="11.42578125" style="43" bestFit="1" customWidth="1"/>
    <col min="4615" max="4615" width="9.85546875" style="43" customWidth="1"/>
    <col min="4616" max="4616" width="13.85546875" style="43" customWidth="1"/>
    <col min="4617" max="4617" width="9.42578125" style="43" bestFit="1" customWidth="1"/>
    <col min="4618" max="4618" width="9.85546875" style="43" customWidth="1"/>
    <col min="4619" max="4619" width="12" style="43" customWidth="1"/>
    <col min="4620" max="4620" width="4.5703125" style="43" customWidth="1"/>
    <col min="4621" max="4621" width="9.85546875" style="43" customWidth="1"/>
    <col min="4622" max="4622" width="5.28515625" style="43" customWidth="1"/>
    <col min="4623" max="4623" width="9" style="43" customWidth="1"/>
    <col min="4624" max="4624" width="9.85546875" style="43" customWidth="1"/>
    <col min="4625" max="4627" width="8.85546875" style="43" customWidth="1"/>
    <col min="4628" max="4628" width="9.5703125" style="43" customWidth="1"/>
    <col min="4629" max="4631" width="3.85546875" style="43" customWidth="1"/>
    <col min="4632" max="4864" width="11.42578125" style="43"/>
    <col min="4865" max="4865" width="14.7109375" style="43" bestFit="1" customWidth="1"/>
    <col min="4866" max="4866" width="9.85546875" style="43" customWidth="1"/>
    <col min="4867" max="4867" width="8.85546875" style="43" customWidth="1"/>
    <col min="4868" max="4868" width="9.85546875" style="43" customWidth="1"/>
    <col min="4869" max="4869" width="14.140625" style="43" customWidth="1"/>
    <col min="4870" max="4870" width="11.42578125" style="43" bestFit="1" customWidth="1"/>
    <col min="4871" max="4871" width="9.85546875" style="43" customWidth="1"/>
    <col min="4872" max="4872" width="13.85546875" style="43" customWidth="1"/>
    <col min="4873" max="4873" width="9.42578125" style="43" bestFit="1" customWidth="1"/>
    <col min="4874" max="4874" width="9.85546875" style="43" customWidth="1"/>
    <col min="4875" max="4875" width="12" style="43" customWidth="1"/>
    <col min="4876" max="4876" width="4.5703125" style="43" customWidth="1"/>
    <col min="4877" max="4877" width="9.85546875" style="43" customWidth="1"/>
    <col min="4878" max="4878" width="5.28515625" style="43" customWidth="1"/>
    <col min="4879" max="4879" width="9" style="43" customWidth="1"/>
    <col min="4880" max="4880" width="9.85546875" style="43" customWidth="1"/>
    <col min="4881" max="4883" width="8.85546875" style="43" customWidth="1"/>
    <col min="4884" max="4884" width="9.5703125" style="43" customWidth="1"/>
    <col min="4885" max="4887" width="3.85546875" style="43" customWidth="1"/>
    <col min="4888" max="5120" width="11.42578125" style="43"/>
    <col min="5121" max="5121" width="14.7109375" style="43" bestFit="1" customWidth="1"/>
    <col min="5122" max="5122" width="9.85546875" style="43" customWidth="1"/>
    <col min="5123" max="5123" width="8.85546875" style="43" customWidth="1"/>
    <col min="5124" max="5124" width="9.85546875" style="43" customWidth="1"/>
    <col min="5125" max="5125" width="14.140625" style="43" customWidth="1"/>
    <col min="5126" max="5126" width="11.42578125" style="43" bestFit="1" customWidth="1"/>
    <col min="5127" max="5127" width="9.85546875" style="43" customWidth="1"/>
    <col min="5128" max="5128" width="13.85546875" style="43" customWidth="1"/>
    <col min="5129" max="5129" width="9.42578125" style="43" bestFit="1" customWidth="1"/>
    <col min="5130" max="5130" width="9.85546875" style="43" customWidth="1"/>
    <col min="5131" max="5131" width="12" style="43" customWidth="1"/>
    <col min="5132" max="5132" width="4.5703125" style="43" customWidth="1"/>
    <col min="5133" max="5133" width="9.85546875" style="43" customWidth="1"/>
    <col min="5134" max="5134" width="5.28515625" style="43" customWidth="1"/>
    <col min="5135" max="5135" width="9" style="43" customWidth="1"/>
    <col min="5136" max="5136" width="9.85546875" style="43" customWidth="1"/>
    <col min="5137" max="5139" width="8.85546875" style="43" customWidth="1"/>
    <col min="5140" max="5140" width="9.5703125" style="43" customWidth="1"/>
    <col min="5141" max="5143" width="3.85546875" style="43" customWidth="1"/>
    <col min="5144" max="5376" width="11.42578125" style="43"/>
    <col min="5377" max="5377" width="14.7109375" style="43" bestFit="1" customWidth="1"/>
    <col min="5378" max="5378" width="9.85546875" style="43" customWidth="1"/>
    <col min="5379" max="5379" width="8.85546875" style="43" customWidth="1"/>
    <col min="5380" max="5380" width="9.85546875" style="43" customWidth="1"/>
    <col min="5381" max="5381" width="14.140625" style="43" customWidth="1"/>
    <col min="5382" max="5382" width="11.42578125" style="43" bestFit="1" customWidth="1"/>
    <col min="5383" max="5383" width="9.85546875" style="43" customWidth="1"/>
    <col min="5384" max="5384" width="13.85546875" style="43" customWidth="1"/>
    <col min="5385" max="5385" width="9.42578125" style="43" bestFit="1" customWidth="1"/>
    <col min="5386" max="5386" width="9.85546875" style="43" customWidth="1"/>
    <col min="5387" max="5387" width="12" style="43" customWidth="1"/>
    <col min="5388" max="5388" width="4.5703125" style="43" customWidth="1"/>
    <col min="5389" max="5389" width="9.85546875" style="43" customWidth="1"/>
    <col min="5390" max="5390" width="5.28515625" style="43" customWidth="1"/>
    <col min="5391" max="5391" width="9" style="43" customWidth="1"/>
    <col min="5392" max="5392" width="9.85546875" style="43" customWidth="1"/>
    <col min="5393" max="5395" width="8.85546875" style="43" customWidth="1"/>
    <col min="5396" max="5396" width="9.5703125" style="43" customWidth="1"/>
    <col min="5397" max="5399" width="3.85546875" style="43" customWidth="1"/>
    <col min="5400" max="5632" width="11.42578125" style="43"/>
    <col min="5633" max="5633" width="14.7109375" style="43" bestFit="1" customWidth="1"/>
    <col min="5634" max="5634" width="9.85546875" style="43" customWidth="1"/>
    <col min="5635" max="5635" width="8.85546875" style="43" customWidth="1"/>
    <col min="5636" max="5636" width="9.85546875" style="43" customWidth="1"/>
    <col min="5637" max="5637" width="14.140625" style="43" customWidth="1"/>
    <col min="5638" max="5638" width="11.42578125" style="43" bestFit="1" customWidth="1"/>
    <col min="5639" max="5639" width="9.85546875" style="43" customWidth="1"/>
    <col min="5640" max="5640" width="13.85546875" style="43" customWidth="1"/>
    <col min="5641" max="5641" width="9.42578125" style="43" bestFit="1" customWidth="1"/>
    <col min="5642" max="5642" width="9.85546875" style="43" customWidth="1"/>
    <col min="5643" max="5643" width="12" style="43" customWidth="1"/>
    <col min="5644" max="5644" width="4.5703125" style="43" customWidth="1"/>
    <col min="5645" max="5645" width="9.85546875" style="43" customWidth="1"/>
    <col min="5646" max="5646" width="5.28515625" style="43" customWidth="1"/>
    <col min="5647" max="5647" width="9" style="43" customWidth="1"/>
    <col min="5648" max="5648" width="9.85546875" style="43" customWidth="1"/>
    <col min="5649" max="5651" width="8.85546875" style="43" customWidth="1"/>
    <col min="5652" max="5652" width="9.5703125" style="43" customWidth="1"/>
    <col min="5653" max="5655" width="3.85546875" style="43" customWidth="1"/>
    <col min="5656" max="5888" width="11.42578125" style="43"/>
    <col min="5889" max="5889" width="14.7109375" style="43" bestFit="1" customWidth="1"/>
    <col min="5890" max="5890" width="9.85546875" style="43" customWidth="1"/>
    <col min="5891" max="5891" width="8.85546875" style="43" customWidth="1"/>
    <col min="5892" max="5892" width="9.85546875" style="43" customWidth="1"/>
    <col min="5893" max="5893" width="14.140625" style="43" customWidth="1"/>
    <col min="5894" max="5894" width="11.42578125" style="43" bestFit="1" customWidth="1"/>
    <col min="5895" max="5895" width="9.85546875" style="43" customWidth="1"/>
    <col min="5896" max="5896" width="13.85546875" style="43" customWidth="1"/>
    <col min="5897" max="5897" width="9.42578125" style="43" bestFit="1" customWidth="1"/>
    <col min="5898" max="5898" width="9.85546875" style="43" customWidth="1"/>
    <col min="5899" max="5899" width="12" style="43" customWidth="1"/>
    <col min="5900" max="5900" width="4.5703125" style="43" customWidth="1"/>
    <col min="5901" max="5901" width="9.85546875" style="43" customWidth="1"/>
    <col min="5902" max="5902" width="5.28515625" style="43" customWidth="1"/>
    <col min="5903" max="5903" width="9" style="43" customWidth="1"/>
    <col min="5904" max="5904" width="9.85546875" style="43" customWidth="1"/>
    <col min="5905" max="5907" width="8.85546875" style="43" customWidth="1"/>
    <col min="5908" max="5908" width="9.5703125" style="43" customWidth="1"/>
    <col min="5909" max="5911" width="3.85546875" style="43" customWidth="1"/>
    <col min="5912" max="6144" width="11.42578125" style="43"/>
    <col min="6145" max="6145" width="14.7109375" style="43" bestFit="1" customWidth="1"/>
    <col min="6146" max="6146" width="9.85546875" style="43" customWidth="1"/>
    <col min="6147" max="6147" width="8.85546875" style="43" customWidth="1"/>
    <col min="6148" max="6148" width="9.85546875" style="43" customWidth="1"/>
    <col min="6149" max="6149" width="14.140625" style="43" customWidth="1"/>
    <col min="6150" max="6150" width="11.42578125" style="43" bestFit="1" customWidth="1"/>
    <col min="6151" max="6151" width="9.85546875" style="43" customWidth="1"/>
    <col min="6152" max="6152" width="13.85546875" style="43" customWidth="1"/>
    <col min="6153" max="6153" width="9.42578125" style="43" bestFit="1" customWidth="1"/>
    <col min="6154" max="6154" width="9.85546875" style="43" customWidth="1"/>
    <col min="6155" max="6155" width="12" style="43" customWidth="1"/>
    <col min="6156" max="6156" width="4.5703125" style="43" customWidth="1"/>
    <col min="6157" max="6157" width="9.85546875" style="43" customWidth="1"/>
    <col min="6158" max="6158" width="5.28515625" style="43" customWidth="1"/>
    <col min="6159" max="6159" width="9" style="43" customWidth="1"/>
    <col min="6160" max="6160" width="9.85546875" style="43" customWidth="1"/>
    <col min="6161" max="6163" width="8.85546875" style="43" customWidth="1"/>
    <col min="6164" max="6164" width="9.5703125" style="43" customWidth="1"/>
    <col min="6165" max="6167" width="3.85546875" style="43" customWidth="1"/>
    <col min="6168" max="6400" width="11.42578125" style="43"/>
    <col min="6401" max="6401" width="14.7109375" style="43" bestFit="1" customWidth="1"/>
    <col min="6402" max="6402" width="9.85546875" style="43" customWidth="1"/>
    <col min="6403" max="6403" width="8.85546875" style="43" customWidth="1"/>
    <col min="6404" max="6404" width="9.85546875" style="43" customWidth="1"/>
    <col min="6405" max="6405" width="14.140625" style="43" customWidth="1"/>
    <col min="6406" max="6406" width="11.42578125" style="43" bestFit="1" customWidth="1"/>
    <col min="6407" max="6407" width="9.85546875" style="43" customWidth="1"/>
    <col min="6408" max="6408" width="13.85546875" style="43" customWidth="1"/>
    <col min="6409" max="6409" width="9.42578125" style="43" bestFit="1" customWidth="1"/>
    <col min="6410" max="6410" width="9.85546875" style="43" customWidth="1"/>
    <col min="6411" max="6411" width="12" style="43" customWidth="1"/>
    <col min="6412" max="6412" width="4.5703125" style="43" customWidth="1"/>
    <col min="6413" max="6413" width="9.85546875" style="43" customWidth="1"/>
    <col min="6414" max="6414" width="5.28515625" style="43" customWidth="1"/>
    <col min="6415" max="6415" width="9" style="43" customWidth="1"/>
    <col min="6416" max="6416" width="9.85546875" style="43" customWidth="1"/>
    <col min="6417" max="6419" width="8.85546875" style="43" customWidth="1"/>
    <col min="6420" max="6420" width="9.5703125" style="43" customWidth="1"/>
    <col min="6421" max="6423" width="3.85546875" style="43" customWidth="1"/>
    <col min="6424" max="6656" width="11.42578125" style="43"/>
    <col min="6657" max="6657" width="14.7109375" style="43" bestFit="1" customWidth="1"/>
    <col min="6658" max="6658" width="9.85546875" style="43" customWidth="1"/>
    <col min="6659" max="6659" width="8.85546875" style="43" customWidth="1"/>
    <col min="6660" max="6660" width="9.85546875" style="43" customWidth="1"/>
    <col min="6661" max="6661" width="14.140625" style="43" customWidth="1"/>
    <col min="6662" max="6662" width="11.42578125" style="43" bestFit="1" customWidth="1"/>
    <col min="6663" max="6663" width="9.85546875" style="43" customWidth="1"/>
    <col min="6664" max="6664" width="13.85546875" style="43" customWidth="1"/>
    <col min="6665" max="6665" width="9.42578125" style="43" bestFit="1" customWidth="1"/>
    <col min="6666" max="6666" width="9.85546875" style="43" customWidth="1"/>
    <col min="6667" max="6667" width="12" style="43" customWidth="1"/>
    <col min="6668" max="6668" width="4.5703125" style="43" customWidth="1"/>
    <col min="6669" max="6669" width="9.85546875" style="43" customWidth="1"/>
    <col min="6670" max="6670" width="5.28515625" style="43" customWidth="1"/>
    <col min="6671" max="6671" width="9" style="43" customWidth="1"/>
    <col min="6672" max="6672" width="9.85546875" style="43" customWidth="1"/>
    <col min="6673" max="6675" width="8.85546875" style="43" customWidth="1"/>
    <col min="6676" max="6676" width="9.5703125" style="43" customWidth="1"/>
    <col min="6677" max="6679" width="3.85546875" style="43" customWidth="1"/>
    <col min="6680" max="6912" width="11.42578125" style="43"/>
    <col min="6913" max="6913" width="14.7109375" style="43" bestFit="1" customWidth="1"/>
    <col min="6914" max="6914" width="9.85546875" style="43" customWidth="1"/>
    <col min="6915" max="6915" width="8.85546875" style="43" customWidth="1"/>
    <col min="6916" max="6916" width="9.85546875" style="43" customWidth="1"/>
    <col min="6917" max="6917" width="14.140625" style="43" customWidth="1"/>
    <col min="6918" max="6918" width="11.42578125" style="43" bestFit="1" customWidth="1"/>
    <col min="6919" max="6919" width="9.85546875" style="43" customWidth="1"/>
    <col min="6920" max="6920" width="13.85546875" style="43" customWidth="1"/>
    <col min="6921" max="6921" width="9.42578125" style="43" bestFit="1" customWidth="1"/>
    <col min="6922" max="6922" width="9.85546875" style="43" customWidth="1"/>
    <col min="6923" max="6923" width="12" style="43" customWidth="1"/>
    <col min="6924" max="6924" width="4.5703125" style="43" customWidth="1"/>
    <col min="6925" max="6925" width="9.85546875" style="43" customWidth="1"/>
    <col min="6926" max="6926" width="5.28515625" style="43" customWidth="1"/>
    <col min="6927" max="6927" width="9" style="43" customWidth="1"/>
    <col min="6928" max="6928" width="9.85546875" style="43" customWidth="1"/>
    <col min="6929" max="6931" width="8.85546875" style="43" customWidth="1"/>
    <col min="6932" max="6932" width="9.5703125" style="43" customWidth="1"/>
    <col min="6933" max="6935" width="3.85546875" style="43" customWidth="1"/>
    <col min="6936" max="7168" width="11.42578125" style="43"/>
    <col min="7169" max="7169" width="14.7109375" style="43" bestFit="1" customWidth="1"/>
    <col min="7170" max="7170" width="9.85546875" style="43" customWidth="1"/>
    <col min="7171" max="7171" width="8.85546875" style="43" customWidth="1"/>
    <col min="7172" max="7172" width="9.85546875" style="43" customWidth="1"/>
    <col min="7173" max="7173" width="14.140625" style="43" customWidth="1"/>
    <col min="7174" max="7174" width="11.42578125" style="43" bestFit="1" customWidth="1"/>
    <col min="7175" max="7175" width="9.85546875" style="43" customWidth="1"/>
    <col min="7176" max="7176" width="13.85546875" style="43" customWidth="1"/>
    <col min="7177" max="7177" width="9.42578125" style="43" bestFit="1" customWidth="1"/>
    <col min="7178" max="7178" width="9.85546875" style="43" customWidth="1"/>
    <col min="7179" max="7179" width="12" style="43" customWidth="1"/>
    <col min="7180" max="7180" width="4.5703125" style="43" customWidth="1"/>
    <col min="7181" max="7181" width="9.85546875" style="43" customWidth="1"/>
    <col min="7182" max="7182" width="5.28515625" style="43" customWidth="1"/>
    <col min="7183" max="7183" width="9" style="43" customWidth="1"/>
    <col min="7184" max="7184" width="9.85546875" style="43" customWidth="1"/>
    <col min="7185" max="7187" width="8.85546875" style="43" customWidth="1"/>
    <col min="7188" max="7188" width="9.5703125" style="43" customWidth="1"/>
    <col min="7189" max="7191" width="3.85546875" style="43" customWidth="1"/>
    <col min="7192" max="7424" width="11.42578125" style="43"/>
    <col min="7425" max="7425" width="14.7109375" style="43" bestFit="1" customWidth="1"/>
    <col min="7426" max="7426" width="9.85546875" style="43" customWidth="1"/>
    <col min="7427" max="7427" width="8.85546875" style="43" customWidth="1"/>
    <col min="7428" max="7428" width="9.85546875" style="43" customWidth="1"/>
    <col min="7429" max="7429" width="14.140625" style="43" customWidth="1"/>
    <col min="7430" max="7430" width="11.42578125" style="43" bestFit="1" customWidth="1"/>
    <col min="7431" max="7431" width="9.85546875" style="43" customWidth="1"/>
    <col min="7432" max="7432" width="13.85546875" style="43" customWidth="1"/>
    <col min="7433" max="7433" width="9.42578125" style="43" bestFit="1" customWidth="1"/>
    <col min="7434" max="7434" width="9.85546875" style="43" customWidth="1"/>
    <col min="7435" max="7435" width="12" style="43" customWidth="1"/>
    <col min="7436" max="7436" width="4.5703125" style="43" customWidth="1"/>
    <col min="7437" max="7437" width="9.85546875" style="43" customWidth="1"/>
    <col min="7438" max="7438" width="5.28515625" style="43" customWidth="1"/>
    <col min="7439" max="7439" width="9" style="43" customWidth="1"/>
    <col min="7440" max="7440" width="9.85546875" style="43" customWidth="1"/>
    <col min="7441" max="7443" width="8.85546875" style="43" customWidth="1"/>
    <col min="7444" max="7444" width="9.5703125" style="43" customWidth="1"/>
    <col min="7445" max="7447" width="3.85546875" style="43" customWidth="1"/>
    <col min="7448" max="7680" width="11.42578125" style="43"/>
    <col min="7681" max="7681" width="14.7109375" style="43" bestFit="1" customWidth="1"/>
    <col min="7682" max="7682" width="9.85546875" style="43" customWidth="1"/>
    <col min="7683" max="7683" width="8.85546875" style="43" customWidth="1"/>
    <col min="7684" max="7684" width="9.85546875" style="43" customWidth="1"/>
    <col min="7685" max="7685" width="14.140625" style="43" customWidth="1"/>
    <col min="7686" max="7686" width="11.42578125" style="43" bestFit="1" customWidth="1"/>
    <col min="7687" max="7687" width="9.85546875" style="43" customWidth="1"/>
    <col min="7688" max="7688" width="13.85546875" style="43" customWidth="1"/>
    <col min="7689" max="7689" width="9.42578125" style="43" bestFit="1" customWidth="1"/>
    <col min="7690" max="7690" width="9.85546875" style="43" customWidth="1"/>
    <col min="7691" max="7691" width="12" style="43" customWidth="1"/>
    <col min="7692" max="7692" width="4.5703125" style="43" customWidth="1"/>
    <col min="7693" max="7693" width="9.85546875" style="43" customWidth="1"/>
    <col min="7694" max="7694" width="5.28515625" style="43" customWidth="1"/>
    <col min="7695" max="7695" width="9" style="43" customWidth="1"/>
    <col min="7696" max="7696" width="9.85546875" style="43" customWidth="1"/>
    <col min="7697" max="7699" width="8.85546875" style="43" customWidth="1"/>
    <col min="7700" max="7700" width="9.5703125" style="43" customWidth="1"/>
    <col min="7701" max="7703" width="3.85546875" style="43" customWidth="1"/>
    <col min="7704" max="7936" width="11.42578125" style="43"/>
    <col min="7937" max="7937" width="14.7109375" style="43" bestFit="1" customWidth="1"/>
    <col min="7938" max="7938" width="9.85546875" style="43" customWidth="1"/>
    <col min="7939" max="7939" width="8.85546875" style="43" customWidth="1"/>
    <col min="7940" max="7940" width="9.85546875" style="43" customWidth="1"/>
    <col min="7941" max="7941" width="14.140625" style="43" customWidth="1"/>
    <col min="7942" max="7942" width="11.42578125" style="43" bestFit="1" customWidth="1"/>
    <col min="7943" max="7943" width="9.85546875" style="43" customWidth="1"/>
    <col min="7944" max="7944" width="13.85546875" style="43" customWidth="1"/>
    <col min="7945" max="7945" width="9.42578125" style="43" bestFit="1" customWidth="1"/>
    <col min="7946" max="7946" width="9.85546875" style="43" customWidth="1"/>
    <col min="7947" max="7947" width="12" style="43" customWidth="1"/>
    <col min="7948" max="7948" width="4.5703125" style="43" customWidth="1"/>
    <col min="7949" max="7949" width="9.85546875" style="43" customWidth="1"/>
    <col min="7950" max="7950" width="5.28515625" style="43" customWidth="1"/>
    <col min="7951" max="7951" width="9" style="43" customWidth="1"/>
    <col min="7952" max="7952" width="9.85546875" style="43" customWidth="1"/>
    <col min="7953" max="7955" width="8.85546875" style="43" customWidth="1"/>
    <col min="7956" max="7956" width="9.5703125" style="43" customWidth="1"/>
    <col min="7957" max="7959" width="3.85546875" style="43" customWidth="1"/>
    <col min="7960" max="8192" width="11.42578125" style="43"/>
    <col min="8193" max="8193" width="14.7109375" style="43" bestFit="1" customWidth="1"/>
    <col min="8194" max="8194" width="9.85546875" style="43" customWidth="1"/>
    <col min="8195" max="8195" width="8.85546875" style="43" customWidth="1"/>
    <col min="8196" max="8196" width="9.85546875" style="43" customWidth="1"/>
    <col min="8197" max="8197" width="14.140625" style="43" customWidth="1"/>
    <col min="8198" max="8198" width="11.42578125" style="43" bestFit="1" customWidth="1"/>
    <col min="8199" max="8199" width="9.85546875" style="43" customWidth="1"/>
    <col min="8200" max="8200" width="13.85546875" style="43" customWidth="1"/>
    <col min="8201" max="8201" width="9.42578125" style="43" bestFit="1" customWidth="1"/>
    <col min="8202" max="8202" width="9.85546875" style="43" customWidth="1"/>
    <col min="8203" max="8203" width="12" style="43" customWidth="1"/>
    <col min="8204" max="8204" width="4.5703125" style="43" customWidth="1"/>
    <col min="8205" max="8205" width="9.85546875" style="43" customWidth="1"/>
    <col min="8206" max="8206" width="5.28515625" style="43" customWidth="1"/>
    <col min="8207" max="8207" width="9" style="43" customWidth="1"/>
    <col min="8208" max="8208" width="9.85546875" style="43" customWidth="1"/>
    <col min="8209" max="8211" width="8.85546875" style="43" customWidth="1"/>
    <col min="8212" max="8212" width="9.5703125" style="43" customWidth="1"/>
    <col min="8213" max="8215" width="3.85546875" style="43" customWidth="1"/>
    <col min="8216" max="8448" width="11.42578125" style="43"/>
    <col min="8449" max="8449" width="14.7109375" style="43" bestFit="1" customWidth="1"/>
    <col min="8450" max="8450" width="9.85546875" style="43" customWidth="1"/>
    <col min="8451" max="8451" width="8.85546875" style="43" customWidth="1"/>
    <col min="8452" max="8452" width="9.85546875" style="43" customWidth="1"/>
    <col min="8453" max="8453" width="14.140625" style="43" customWidth="1"/>
    <col min="8454" max="8454" width="11.42578125" style="43" bestFit="1" customWidth="1"/>
    <col min="8455" max="8455" width="9.85546875" style="43" customWidth="1"/>
    <col min="8456" max="8456" width="13.85546875" style="43" customWidth="1"/>
    <col min="8457" max="8457" width="9.42578125" style="43" bestFit="1" customWidth="1"/>
    <col min="8458" max="8458" width="9.85546875" style="43" customWidth="1"/>
    <col min="8459" max="8459" width="12" style="43" customWidth="1"/>
    <col min="8460" max="8460" width="4.5703125" style="43" customWidth="1"/>
    <col min="8461" max="8461" width="9.85546875" style="43" customWidth="1"/>
    <col min="8462" max="8462" width="5.28515625" style="43" customWidth="1"/>
    <col min="8463" max="8463" width="9" style="43" customWidth="1"/>
    <col min="8464" max="8464" width="9.85546875" style="43" customWidth="1"/>
    <col min="8465" max="8467" width="8.85546875" style="43" customWidth="1"/>
    <col min="8468" max="8468" width="9.5703125" style="43" customWidth="1"/>
    <col min="8469" max="8471" width="3.85546875" style="43" customWidth="1"/>
    <col min="8472" max="8704" width="11.42578125" style="43"/>
    <col min="8705" max="8705" width="14.7109375" style="43" bestFit="1" customWidth="1"/>
    <col min="8706" max="8706" width="9.85546875" style="43" customWidth="1"/>
    <col min="8707" max="8707" width="8.85546875" style="43" customWidth="1"/>
    <col min="8708" max="8708" width="9.85546875" style="43" customWidth="1"/>
    <col min="8709" max="8709" width="14.140625" style="43" customWidth="1"/>
    <col min="8710" max="8710" width="11.42578125" style="43" bestFit="1" customWidth="1"/>
    <col min="8711" max="8711" width="9.85546875" style="43" customWidth="1"/>
    <col min="8712" max="8712" width="13.85546875" style="43" customWidth="1"/>
    <col min="8713" max="8713" width="9.42578125" style="43" bestFit="1" customWidth="1"/>
    <col min="8714" max="8714" width="9.85546875" style="43" customWidth="1"/>
    <col min="8715" max="8715" width="12" style="43" customWidth="1"/>
    <col min="8716" max="8716" width="4.5703125" style="43" customWidth="1"/>
    <col min="8717" max="8717" width="9.85546875" style="43" customWidth="1"/>
    <col min="8718" max="8718" width="5.28515625" style="43" customWidth="1"/>
    <col min="8719" max="8719" width="9" style="43" customWidth="1"/>
    <col min="8720" max="8720" width="9.85546875" style="43" customWidth="1"/>
    <col min="8721" max="8723" width="8.85546875" style="43" customWidth="1"/>
    <col min="8724" max="8724" width="9.5703125" style="43" customWidth="1"/>
    <col min="8725" max="8727" width="3.85546875" style="43" customWidth="1"/>
    <col min="8728" max="8960" width="11.42578125" style="43"/>
    <col min="8961" max="8961" width="14.7109375" style="43" bestFit="1" customWidth="1"/>
    <col min="8962" max="8962" width="9.85546875" style="43" customWidth="1"/>
    <col min="8963" max="8963" width="8.85546875" style="43" customWidth="1"/>
    <col min="8964" max="8964" width="9.85546875" style="43" customWidth="1"/>
    <col min="8965" max="8965" width="14.140625" style="43" customWidth="1"/>
    <col min="8966" max="8966" width="11.42578125" style="43" bestFit="1" customWidth="1"/>
    <col min="8967" max="8967" width="9.85546875" style="43" customWidth="1"/>
    <col min="8968" max="8968" width="13.85546875" style="43" customWidth="1"/>
    <col min="8969" max="8969" width="9.42578125" style="43" bestFit="1" customWidth="1"/>
    <col min="8970" max="8970" width="9.85546875" style="43" customWidth="1"/>
    <col min="8971" max="8971" width="12" style="43" customWidth="1"/>
    <col min="8972" max="8972" width="4.5703125" style="43" customWidth="1"/>
    <col min="8973" max="8973" width="9.85546875" style="43" customWidth="1"/>
    <col min="8974" max="8974" width="5.28515625" style="43" customWidth="1"/>
    <col min="8975" max="8975" width="9" style="43" customWidth="1"/>
    <col min="8976" max="8976" width="9.85546875" style="43" customWidth="1"/>
    <col min="8977" max="8979" width="8.85546875" style="43" customWidth="1"/>
    <col min="8980" max="8980" width="9.5703125" style="43" customWidth="1"/>
    <col min="8981" max="8983" width="3.85546875" style="43" customWidth="1"/>
    <col min="8984" max="9216" width="11.42578125" style="43"/>
    <col min="9217" max="9217" width="14.7109375" style="43" bestFit="1" customWidth="1"/>
    <col min="9218" max="9218" width="9.85546875" style="43" customWidth="1"/>
    <col min="9219" max="9219" width="8.85546875" style="43" customWidth="1"/>
    <col min="9220" max="9220" width="9.85546875" style="43" customWidth="1"/>
    <col min="9221" max="9221" width="14.140625" style="43" customWidth="1"/>
    <col min="9222" max="9222" width="11.42578125" style="43" bestFit="1" customWidth="1"/>
    <col min="9223" max="9223" width="9.85546875" style="43" customWidth="1"/>
    <col min="9224" max="9224" width="13.85546875" style="43" customWidth="1"/>
    <col min="9225" max="9225" width="9.42578125" style="43" bestFit="1" customWidth="1"/>
    <col min="9226" max="9226" width="9.85546875" style="43" customWidth="1"/>
    <col min="9227" max="9227" width="12" style="43" customWidth="1"/>
    <col min="9228" max="9228" width="4.5703125" style="43" customWidth="1"/>
    <col min="9229" max="9229" width="9.85546875" style="43" customWidth="1"/>
    <col min="9230" max="9230" width="5.28515625" style="43" customWidth="1"/>
    <col min="9231" max="9231" width="9" style="43" customWidth="1"/>
    <col min="9232" max="9232" width="9.85546875" style="43" customWidth="1"/>
    <col min="9233" max="9235" width="8.85546875" style="43" customWidth="1"/>
    <col min="9236" max="9236" width="9.5703125" style="43" customWidth="1"/>
    <col min="9237" max="9239" width="3.85546875" style="43" customWidth="1"/>
    <col min="9240" max="9472" width="11.42578125" style="43"/>
    <col min="9473" max="9473" width="14.7109375" style="43" bestFit="1" customWidth="1"/>
    <col min="9474" max="9474" width="9.85546875" style="43" customWidth="1"/>
    <col min="9475" max="9475" width="8.85546875" style="43" customWidth="1"/>
    <col min="9476" max="9476" width="9.85546875" style="43" customWidth="1"/>
    <col min="9477" max="9477" width="14.140625" style="43" customWidth="1"/>
    <col min="9478" max="9478" width="11.42578125" style="43" bestFit="1" customWidth="1"/>
    <col min="9479" max="9479" width="9.85546875" style="43" customWidth="1"/>
    <col min="9480" max="9480" width="13.85546875" style="43" customWidth="1"/>
    <col min="9481" max="9481" width="9.42578125" style="43" bestFit="1" customWidth="1"/>
    <col min="9482" max="9482" width="9.85546875" style="43" customWidth="1"/>
    <col min="9483" max="9483" width="12" style="43" customWidth="1"/>
    <col min="9484" max="9484" width="4.5703125" style="43" customWidth="1"/>
    <col min="9485" max="9485" width="9.85546875" style="43" customWidth="1"/>
    <col min="9486" max="9486" width="5.28515625" style="43" customWidth="1"/>
    <col min="9487" max="9487" width="9" style="43" customWidth="1"/>
    <col min="9488" max="9488" width="9.85546875" style="43" customWidth="1"/>
    <col min="9489" max="9491" width="8.85546875" style="43" customWidth="1"/>
    <col min="9492" max="9492" width="9.5703125" style="43" customWidth="1"/>
    <col min="9493" max="9495" width="3.85546875" style="43" customWidth="1"/>
    <col min="9496" max="9728" width="11.42578125" style="43"/>
    <col min="9729" max="9729" width="14.7109375" style="43" bestFit="1" customWidth="1"/>
    <col min="9730" max="9730" width="9.85546875" style="43" customWidth="1"/>
    <col min="9731" max="9731" width="8.85546875" style="43" customWidth="1"/>
    <col min="9732" max="9732" width="9.85546875" style="43" customWidth="1"/>
    <col min="9733" max="9733" width="14.140625" style="43" customWidth="1"/>
    <col min="9734" max="9734" width="11.42578125" style="43" bestFit="1" customWidth="1"/>
    <col min="9735" max="9735" width="9.85546875" style="43" customWidth="1"/>
    <col min="9736" max="9736" width="13.85546875" style="43" customWidth="1"/>
    <col min="9737" max="9737" width="9.42578125" style="43" bestFit="1" customWidth="1"/>
    <col min="9738" max="9738" width="9.85546875" style="43" customWidth="1"/>
    <col min="9739" max="9739" width="12" style="43" customWidth="1"/>
    <col min="9740" max="9740" width="4.5703125" style="43" customWidth="1"/>
    <col min="9741" max="9741" width="9.85546875" style="43" customWidth="1"/>
    <col min="9742" max="9742" width="5.28515625" style="43" customWidth="1"/>
    <col min="9743" max="9743" width="9" style="43" customWidth="1"/>
    <col min="9744" max="9744" width="9.85546875" style="43" customWidth="1"/>
    <col min="9745" max="9747" width="8.85546875" style="43" customWidth="1"/>
    <col min="9748" max="9748" width="9.5703125" style="43" customWidth="1"/>
    <col min="9749" max="9751" width="3.85546875" style="43" customWidth="1"/>
    <col min="9752" max="9984" width="11.42578125" style="43"/>
    <col min="9985" max="9985" width="14.7109375" style="43" bestFit="1" customWidth="1"/>
    <col min="9986" max="9986" width="9.85546875" style="43" customWidth="1"/>
    <col min="9987" max="9987" width="8.85546875" style="43" customWidth="1"/>
    <col min="9988" max="9988" width="9.85546875" style="43" customWidth="1"/>
    <col min="9989" max="9989" width="14.140625" style="43" customWidth="1"/>
    <col min="9990" max="9990" width="11.42578125" style="43" bestFit="1" customWidth="1"/>
    <col min="9991" max="9991" width="9.85546875" style="43" customWidth="1"/>
    <col min="9992" max="9992" width="13.85546875" style="43" customWidth="1"/>
    <col min="9993" max="9993" width="9.42578125" style="43" bestFit="1" customWidth="1"/>
    <col min="9994" max="9994" width="9.85546875" style="43" customWidth="1"/>
    <col min="9995" max="9995" width="12" style="43" customWidth="1"/>
    <col min="9996" max="9996" width="4.5703125" style="43" customWidth="1"/>
    <col min="9997" max="9997" width="9.85546875" style="43" customWidth="1"/>
    <col min="9998" max="9998" width="5.28515625" style="43" customWidth="1"/>
    <col min="9999" max="9999" width="9" style="43" customWidth="1"/>
    <col min="10000" max="10000" width="9.85546875" style="43" customWidth="1"/>
    <col min="10001" max="10003" width="8.85546875" style="43" customWidth="1"/>
    <col min="10004" max="10004" width="9.5703125" style="43" customWidth="1"/>
    <col min="10005" max="10007" width="3.85546875" style="43" customWidth="1"/>
    <col min="10008" max="10240" width="11.42578125" style="43"/>
    <col min="10241" max="10241" width="14.7109375" style="43" bestFit="1" customWidth="1"/>
    <col min="10242" max="10242" width="9.85546875" style="43" customWidth="1"/>
    <col min="10243" max="10243" width="8.85546875" style="43" customWidth="1"/>
    <col min="10244" max="10244" width="9.85546875" style="43" customWidth="1"/>
    <col min="10245" max="10245" width="14.140625" style="43" customWidth="1"/>
    <col min="10246" max="10246" width="11.42578125" style="43" bestFit="1" customWidth="1"/>
    <col min="10247" max="10247" width="9.85546875" style="43" customWidth="1"/>
    <col min="10248" max="10248" width="13.85546875" style="43" customWidth="1"/>
    <col min="10249" max="10249" width="9.42578125" style="43" bestFit="1" customWidth="1"/>
    <col min="10250" max="10250" width="9.85546875" style="43" customWidth="1"/>
    <col min="10251" max="10251" width="12" style="43" customWidth="1"/>
    <col min="10252" max="10252" width="4.5703125" style="43" customWidth="1"/>
    <col min="10253" max="10253" width="9.85546875" style="43" customWidth="1"/>
    <col min="10254" max="10254" width="5.28515625" style="43" customWidth="1"/>
    <col min="10255" max="10255" width="9" style="43" customWidth="1"/>
    <col min="10256" max="10256" width="9.85546875" style="43" customWidth="1"/>
    <col min="10257" max="10259" width="8.85546875" style="43" customWidth="1"/>
    <col min="10260" max="10260" width="9.5703125" style="43" customWidth="1"/>
    <col min="10261" max="10263" width="3.85546875" style="43" customWidth="1"/>
    <col min="10264" max="10496" width="11.42578125" style="43"/>
    <col min="10497" max="10497" width="14.7109375" style="43" bestFit="1" customWidth="1"/>
    <col min="10498" max="10498" width="9.85546875" style="43" customWidth="1"/>
    <col min="10499" max="10499" width="8.85546875" style="43" customWidth="1"/>
    <col min="10500" max="10500" width="9.85546875" style="43" customWidth="1"/>
    <col min="10501" max="10501" width="14.140625" style="43" customWidth="1"/>
    <col min="10502" max="10502" width="11.42578125" style="43" bestFit="1" customWidth="1"/>
    <col min="10503" max="10503" width="9.85546875" style="43" customWidth="1"/>
    <col min="10504" max="10504" width="13.85546875" style="43" customWidth="1"/>
    <col min="10505" max="10505" width="9.42578125" style="43" bestFit="1" customWidth="1"/>
    <col min="10506" max="10506" width="9.85546875" style="43" customWidth="1"/>
    <col min="10507" max="10507" width="12" style="43" customWidth="1"/>
    <col min="10508" max="10508" width="4.5703125" style="43" customWidth="1"/>
    <col min="10509" max="10509" width="9.85546875" style="43" customWidth="1"/>
    <col min="10510" max="10510" width="5.28515625" style="43" customWidth="1"/>
    <col min="10511" max="10511" width="9" style="43" customWidth="1"/>
    <col min="10512" max="10512" width="9.85546875" style="43" customWidth="1"/>
    <col min="10513" max="10515" width="8.85546875" style="43" customWidth="1"/>
    <col min="10516" max="10516" width="9.5703125" style="43" customWidth="1"/>
    <col min="10517" max="10519" width="3.85546875" style="43" customWidth="1"/>
    <col min="10520" max="10752" width="11.42578125" style="43"/>
    <col min="10753" max="10753" width="14.7109375" style="43" bestFit="1" customWidth="1"/>
    <col min="10754" max="10754" width="9.85546875" style="43" customWidth="1"/>
    <col min="10755" max="10755" width="8.85546875" style="43" customWidth="1"/>
    <col min="10756" max="10756" width="9.85546875" style="43" customWidth="1"/>
    <col min="10757" max="10757" width="14.140625" style="43" customWidth="1"/>
    <col min="10758" max="10758" width="11.42578125" style="43" bestFit="1" customWidth="1"/>
    <col min="10759" max="10759" width="9.85546875" style="43" customWidth="1"/>
    <col min="10760" max="10760" width="13.85546875" style="43" customWidth="1"/>
    <col min="10761" max="10761" width="9.42578125" style="43" bestFit="1" customWidth="1"/>
    <col min="10762" max="10762" width="9.85546875" style="43" customWidth="1"/>
    <col min="10763" max="10763" width="12" style="43" customWidth="1"/>
    <col min="10764" max="10764" width="4.5703125" style="43" customWidth="1"/>
    <col min="10765" max="10765" width="9.85546875" style="43" customWidth="1"/>
    <col min="10766" max="10766" width="5.28515625" style="43" customWidth="1"/>
    <col min="10767" max="10767" width="9" style="43" customWidth="1"/>
    <col min="10768" max="10768" width="9.85546875" style="43" customWidth="1"/>
    <col min="10769" max="10771" width="8.85546875" style="43" customWidth="1"/>
    <col min="10772" max="10772" width="9.5703125" style="43" customWidth="1"/>
    <col min="10773" max="10775" width="3.85546875" style="43" customWidth="1"/>
    <col min="10776" max="11008" width="11.42578125" style="43"/>
    <col min="11009" max="11009" width="14.7109375" style="43" bestFit="1" customWidth="1"/>
    <col min="11010" max="11010" width="9.85546875" style="43" customWidth="1"/>
    <col min="11011" max="11011" width="8.85546875" style="43" customWidth="1"/>
    <col min="11012" max="11012" width="9.85546875" style="43" customWidth="1"/>
    <col min="11013" max="11013" width="14.140625" style="43" customWidth="1"/>
    <col min="11014" max="11014" width="11.42578125" style="43" bestFit="1" customWidth="1"/>
    <col min="11015" max="11015" width="9.85546875" style="43" customWidth="1"/>
    <col min="11016" max="11016" width="13.85546875" style="43" customWidth="1"/>
    <col min="11017" max="11017" width="9.42578125" style="43" bestFit="1" customWidth="1"/>
    <col min="11018" max="11018" width="9.85546875" style="43" customWidth="1"/>
    <col min="11019" max="11019" width="12" style="43" customWidth="1"/>
    <col min="11020" max="11020" width="4.5703125" style="43" customWidth="1"/>
    <col min="11021" max="11021" width="9.85546875" style="43" customWidth="1"/>
    <col min="11022" max="11022" width="5.28515625" style="43" customWidth="1"/>
    <col min="11023" max="11023" width="9" style="43" customWidth="1"/>
    <col min="11024" max="11024" width="9.85546875" style="43" customWidth="1"/>
    <col min="11025" max="11027" width="8.85546875" style="43" customWidth="1"/>
    <col min="11028" max="11028" width="9.5703125" style="43" customWidth="1"/>
    <col min="11029" max="11031" width="3.85546875" style="43" customWidth="1"/>
    <col min="11032" max="11264" width="11.42578125" style="43"/>
    <col min="11265" max="11265" width="14.7109375" style="43" bestFit="1" customWidth="1"/>
    <col min="11266" max="11266" width="9.85546875" style="43" customWidth="1"/>
    <col min="11267" max="11267" width="8.85546875" style="43" customWidth="1"/>
    <col min="11268" max="11268" width="9.85546875" style="43" customWidth="1"/>
    <col min="11269" max="11269" width="14.140625" style="43" customWidth="1"/>
    <col min="11270" max="11270" width="11.42578125" style="43" bestFit="1" customWidth="1"/>
    <col min="11271" max="11271" width="9.85546875" style="43" customWidth="1"/>
    <col min="11272" max="11272" width="13.85546875" style="43" customWidth="1"/>
    <col min="11273" max="11273" width="9.42578125" style="43" bestFit="1" customWidth="1"/>
    <col min="11274" max="11274" width="9.85546875" style="43" customWidth="1"/>
    <col min="11275" max="11275" width="12" style="43" customWidth="1"/>
    <col min="11276" max="11276" width="4.5703125" style="43" customWidth="1"/>
    <col min="11277" max="11277" width="9.85546875" style="43" customWidth="1"/>
    <col min="11278" max="11278" width="5.28515625" style="43" customWidth="1"/>
    <col min="11279" max="11279" width="9" style="43" customWidth="1"/>
    <col min="11280" max="11280" width="9.85546875" style="43" customWidth="1"/>
    <col min="11281" max="11283" width="8.85546875" style="43" customWidth="1"/>
    <col min="11284" max="11284" width="9.5703125" style="43" customWidth="1"/>
    <col min="11285" max="11287" width="3.85546875" style="43" customWidth="1"/>
    <col min="11288" max="11520" width="11.42578125" style="43"/>
    <col min="11521" max="11521" width="14.7109375" style="43" bestFit="1" customWidth="1"/>
    <col min="11522" max="11522" width="9.85546875" style="43" customWidth="1"/>
    <col min="11523" max="11523" width="8.85546875" style="43" customWidth="1"/>
    <col min="11524" max="11524" width="9.85546875" style="43" customWidth="1"/>
    <col min="11525" max="11525" width="14.140625" style="43" customWidth="1"/>
    <col min="11526" max="11526" width="11.42578125" style="43" bestFit="1" customWidth="1"/>
    <col min="11527" max="11527" width="9.85546875" style="43" customWidth="1"/>
    <col min="11528" max="11528" width="13.85546875" style="43" customWidth="1"/>
    <col min="11529" max="11529" width="9.42578125" style="43" bestFit="1" customWidth="1"/>
    <col min="11530" max="11530" width="9.85546875" style="43" customWidth="1"/>
    <col min="11531" max="11531" width="12" style="43" customWidth="1"/>
    <col min="11532" max="11532" width="4.5703125" style="43" customWidth="1"/>
    <col min="11533" max="11533" width="9.85546875" style="43" customWidth="1"/>
    <col min="11534" max="11534" width="5.28515625" style="43" customWidth="1"/>
    <col min="11535" max="11535" width="9" style="43" customWidth="1"/>
    <col min="11536" max="11536" width="9.85546875" style="43" customWidth="1"/>
    <col min="11537" max="11539" width="8.85546875" style="43" customWidth="1"/>
    <col min="11540" max="11540" width="9.5703125" style="43" customWidth="1"/>
    <col min="11541" max="11543" width="3.85546875" style="43" customWidth="1"/>
    <col min="11544" max="11776" width="11.42578125" style="43"/>
    <col min="11777" max="11777" width="14.7109375" style="43" bestFit="1" customWidth="1"/>
    <col min="11778" max="11778" width="9.85546875" style="43" customWidth="1"/>
    <col min="11779" max="11779" width="8.85546875" style="43" customWidth="1"/>
    <col min="11780" max="11780" width="9.85546875" style="43" customWidth="1"/>
    <col min="11781" max="11781" width="14.140625" style="43" customWidth="1"/>
    <col min="11782" max="11782" width="11.42578125" style="43" bestFit="1" customWidth="1"/>
    <col min="11783" max="11783" width="9.85546875" style="43" customWidth="1"/>
    <col min="11784" max="11784" width="13.85546875" style="43" customWidth="1"/>
    <col min="11785" max="11785" width="9.42578125" style="43" bestFit="1" customWidth="1"/>
    <col min="11786" max="11786" width="9.85546875" style="43" customWidth="1"/>
    <col min="11787" max="11787" width="12" style="43" customWidth="1"/>
    <col min="11788" max="11788" width="4.5703125" style="43" customWidth="1"/>
    <col min="11789" max="11789" width="9.85546875" style="43" customWidth="1"/>
    <col min="11790" max="11790" width="5.28515625" style="43" customWidth="1"/>
    <col min="11791" max="11791" width="9" style="43" customWidth="1"/>
    <col min="11792" max="11792" width="9.85546875" style="43" customWidth="1"/>
    <col min="11793" max="11795" width="8.85546875" style="43" customWidth="1"/>
    <col min="11796" max="11796" width="9.5703125" style="43" customWidth="1"/>
    <col min="11797" max="11799" width="3.85546875" style="43" customWidth="1"/>
    <col min="11800" max="12032" width="11.42578125" style="43"/>
    <col min="12033" max="12033" width="14.7109375" style="43" bestFit="1" customWidth="1"/>
    <col min="12034" max="12034" width="9.85546875" style="43" customWidth="1"/>
    <col min="12035" max="12035" width="8.85546875" style="43" customWidth="1"/>
    <col min="12036" max="12036" width="9.85546875" style="43" customWidth="1"/>
    <col min="12037" max="12037" width="14.140625" style="43" customWidth="1"/>
    <col min="12038" max="12038" width="11.42578125" style="43" bestFit="1" customWidth="1"/>
    <col min="12039" max="12039" width="9.85546875" style="43" customWidth="1"/>
    <col min="12040" max="12040" width="13.85546875" style="43" customWidth="1"/>
    <col min="12041" max="12041" width="9.42578125" style="43" bestFit="1" customWidth="1"/>
    <col min="12042" max="12042" width="9.85546875" style="43" customWidth="1"/>
    <col min="12043" max="12043" width="12" style="43" customWidth="1"/>
    <col min="12044" max="12044" width="4.5703125" style="43" customWidth="1"/>
    <col min="12045" max="12045" width="9.85546875" style="43" customWidth="1"/>
    <col min="12046" max="12046" width="5.28515625" style="43" customWidth="1"/>
    <col min="12047" max="12047" width="9" style="43" customWidth="1"/>
    <col min="12048" max="12048" width="9.85546875" style="43" customWidth="1"/>
    <col min="12049" max="12051" width="8.85546875" style="43" customWidth="1"/>
    <col min="12052" max="12052" width="9.5703125" style="43" customWidth="1"/>
    <col min="12053" max="12055" width="3.85546875" style="43" customWidth="1"/>
    <col min="12056" max="12288" width="11.42578125" style="43"/>
    <col min="12289" max="12289" width="14.7109375" style="43" bestFit="1" customWidth="1"/>
    <col min="12290" max="12290" width="9.85546875" style="43" customWidth="1"/>
    <col min="12291" max="12291" width="8.85546875" style="43" customWidth="1"/>
    <col min="12292" max="12292" width="9.85546875" style="43" customWidth="1"/>
    <col min="12293" max="12293" width="14.140625" style="43" customWidth="1"/>
    <col min="12294" max="12294" width="11.42578125" style="43" bestFit="1" customWidth="1"/>
    <col min="12295" max="12295" width="9.85546875" style="43" customWidth="1"/>
    <col min="12296" max="12296" width="13.85546875" style="43" customWidth="1"/>
    <col min="12297" max="12297" width="9.42578125" style="43" bestFit="1" customWidth="1"/>
    <col min="12298" max="12298" width="9.85546875" style="43" customWidth="1"/>
    <col min="12299" max="12299" width="12" style="43" customWidth="1"/>
    <col min="12300" max="12300" width="4.5703125" style="43" customWidth="1"/>
    <col min="12301" max="12301" width="9.85546875" style="43" customWidth="1"/>
    <col min="12302" max="12302" width="5.28515625" style="43" customWidth="1"/>
    <col min="12303" max="12303" width="9" style="43" customWidth="1"/>
    <col min="12304" max="12304" width="9.85546875" style="43" customWidth="1"/>
    <col min="12305" max="12307" width="8.85546875" style="43" customWidth="1"/>
    <col min="12308" max="12308" width="9.5703125" style="43" customWidth="1"/>
    <col min="12309" max="12311" width="3.85546875" style="43" customWidth="1"/>
    <col min="12312" max="12544" width="11.42578125" style="43"/>
    <col min="12545" max="12545" width="14.7109375" style="43" bestFit="1" customWidth="1"/>
    <col min="12546" max="12546" width="9.85546875" style="43" customWidth="1"/>
    <col min="12547" max="12547" width="8.85546875" style="43" customWidth="1"/>
    <col min="12548" max="12548" width="9.85546875" style="43" customWidth="1"/>
    <col min="12549" max="12549" width="14.140625" style="43" customWidth="1"/>
    <col min="12550" max="12550" width="11.42578125" style="43" bestFit="1" customWidth="1"/>
    <col min="12551" max="12551" width="9.85546875" style="43" customWidth="1"/>
    <col min="12552" max="12552" width="13.85546875" style="43" customWidth="1"/>
    <col min="12553" max="12553" width="9.42578125" style="43" bestFit="1" customWidth="1"/>
    <col min="12554" max="12554" width="9.85546875" style="43" customWidth="1"/>
    <col min="12555" max="12555" width="12" style="43" customWidth="1"/>
    <col min="12556" max="12556" width="4.5703125" style="43" customWidth="1"/>
    <col min="12557" max="12557" width="9.85546875" style="43" customWidth="1"/>
    <col min="12558" max="12558" width="5.28515625" style="43" customWidth="1"/>
    <col min="12559" max="12559" width="9" style="43" customWidth="1"/>
    <col min="12560" max="12560" width="9.85546875" style="43" customWidth="1"/>
    <col min="12561" max="12563" width="8.85546875" style="43" customWidth="1"/>
    <col min="12564" max="12564" width="9.5703125" style="43" customWidth="1"/>
    <col min="12565" max="12567" width="3.85546875" style="43" customWidth="1"/>
    <col min="12568" max="12800" width="11.42578125" style="43"/>
    <col min="12801" max="12801" width="14.7109375" style="43" bestFit="1" customWidth="1"/>
    <col min="12802" max="12802" width="9.85546875" style="43" customWidth="1"/>
    <col min="12803" max="12803" width="8.85546875" style="43" customWidth="1"/>
    <col min="12804" max="12804" width="9.85546875" style="43" customWidth="1"/>
    <col min="12805" max="12805" width="14.140625" style="43" customWidth="1"/>
    <col min="12806" max="12806" width="11.42578125" style="43" bestFit="1" customWidth="1"/>
    <col min="12807" max="12807" width="9.85546875" style="43" customWidth="1"/>
    <col min="12808" max="12808" width="13.85546875" style="43" customWidth="1"/>
    <col min="12809" max="12809" width="9.42578125" style="43" bestFit="1" customWidth="1"/>
    <col min="12810" max="12810" width="9.85546875" style="43" customWidth="1"/>
    <col min="12811" max="12811" width="12" style="43" customWidth="1"/>
    <col min="12812" max="12812" width="4.5703125" style="43" customWidth="1"/>
    <col min="12813" max="12813" width="9.85546875" style="43" customWidth="1"/>
    <col min="12814" max="12814" width="5.28515625" style="43" customWidth="1"/>
    <col min="12815" max="12815" width="9" style="43" customWidth="1"/>
    <col min="12816" max="12816" width="9.85546875" style="43" customWidth="1"/>
    <col min="12817" max="12819" width="8.85546875" style="43" customWidth="1"/>
    <col min="12820" max="12820" width="9.5703125" style="43" customWidth="1"/>
    <col min="12821" max="12823" width="3.85546875" style="43" customWidth="1"/>
    <col min="12824" max="13056" width="11.42578125" style="43"/>
    <col min="13057" max="13057" width="14.7109375" style="43" bestFit="1" customWidth="1"/>
    <col min="13058" max="13058" width="9.85546875" style="43" customWidth="1"/>
    <col min="13059" max="13059" width="8.85546875" style="43" customWidth="1"/>
    <col min="13060" max="13060" width="9.85546875" style="43" customWidth="1"/>
    <col min="13061" max="13061" width="14.140625" style="43" customWidth="1"/>
    <col min="13062" max="13062" width="11.42578125" style="43" bestFit="1" customWidth="1"/>
    <col min="13063" max="13063" width="9.85546875" style="43" customWidth="1"/>
    <col min="13064" max="13064" width="13.85546875" style="43" customWidth="1"/>
    <col min="13065" max="13065" width="9.42578125" style="43" bestFit="1" customWidth="1"/>
    <col min="13066" max="13066" width="9.85546875" style="43" customWidth="1"/>
    <col min="13067" max="13067" width="12" style="43" customWidth="1"/>
    <col min="13068" max="13068" width="4.5703125" style="43" customWidth="1"/>
    <col min="13069" max="13069" width="9.85546875" style="43" customWidth="1"/>
    <col min="13070" max="13070" width="5.28515625" style="43" customWidth="1"/>
    <col min="13071" max="13071" width="9" style="43" customWidth="1"/>
    <col min="13072" max="13072" width="9.85546875" style="43" customWidth="1"/>
    <col min="13073" max="13075" width="8.85546875" style="43" customWidth="1"/>
    <col min="13076" max="13076" width="9.5703125" style="43" customWidth="1"/>
    <col min="13077" max="13079" width="3.85546875" style="43" customWidth="1"/>
    <col min="13080" max="13312" width="11.42578125" style="43"/>
    <col min="13313" max="13313" width="14.7109375" style="43" bestFit="1" customWidth="1"/>
    <col min="13314" max="13314" width="9.85546875" style="43" customWidth="1"/>
    <col min="13315" max="13315" width="8.85546875" style="43" customWidth="1"/>
    <col min="13316" max="13316" width="9.85546875" style="43" customWidth="1"/>
    <col min="13317" max="13317" width="14.140625" style="43" customWidth="1"/>
    <col min="13318" max="13318" width="11.42578125" style="43" bestFit="1" customWidth="1"/>
    <col min="13319" max="13319" width="9.85546875" style="43" customWidth="1"/>
    <col min="13320" max="13320" width="13.85546875" style="43" customWidth="1"/>
    <col min="13321" max="13321" width="9.42578125" style="43" bestFit="1" customWidth="1"/>
    <col min="13322" max="13322" width="9.85546875" style="43" customWidth="1"/>
    <col min="13323" max="13323" width="12" style="43" customWidth="1"/>
    <col min="13324" max="13324" width="4.5703125" style="43" customWidth="1"/>
    <col min="13325" max="13325" width="9.85546875" style="43" customWidth="1"/>
    <col min="13326" max="13326" width="5.28515625" style="43" customWidth="1"/>
    <col min="13327" max="13327" width="9" style="43" customWidth="1"/>
    <col min="13328" max="13328" width="9.85546875" style="43" customWidth="1"/>
    <col min="13329" max="13331" width="8.85546875" style="43" customWidth="1"/>
    <col min="13332" max="13332" width="9.5703125" style="43" customWidth="1"/>
    <col min="13333" max="13335" width="3.85546875" style="43" customWidth="1"/>
    <col min="13336" max="13568" width="11.42578125" style="43"/>
    <col min="13569" max="13569" width="14.7109375" style="43" bestFit="1" customWidth="1"/>
    <col min="13570" max="13570" width="9.85546875" style="43" customWidth="1"/>
    <col min="13571" max="13571" width="8.85546875" style="43" customWidth="1"/>
    <col min="13572" max="13572" width="9.85546875" style="43" customWidth="1"/>
    <col min="13573" max="13573" width="14.140625" style="43" customWidth="1"/>
    <col min="13574" max="13574" width="11.42578125" style="43" bestFit="1" customWidth="1"/>
    <col min="13575" max="13575" width="9.85546875" style="43" customWidth="1"/>
    <col min="13576" max="13576" width="13.85546875" style="43" customWidth="1"/>
    <col min="13577" max="13577" width="9.42578125" style="43" bestFit="1" customWidth="1"/>
    <col min="13578" max="13578" width="9.85546875" style="43" customWidth="1"/>
    <col min="13579" max="13579" width="12" style="43" customWidth="1"/>
    <col min="13580" max="13580" width="4.5703125" style="43" customWidth="1"/>
    <col min="13581" max="13581" width="9.85546875" style="43" customWidth="1"/>
    <col min="13582" max="13582" width="5.28515625" style="43" customWidth="1"/>
    <col min="13583" max="13583" width="9" style="43" customWidth="1"/>
    <col min="13584" max="13584" width="9.85546875" style="43" customWidth="1"/>
    <col min="13585" max="13587" width="8.85546875" style="43" customWidth="1"/>
    <col min="13588" max="13588" width="9.5703125" style="43" customWidth="1"/>
    <col min="13589" max="13591" width="3.85546875" style="43" customWidth="1"/>
    <col min="13592" max="13824" width="11.42578125" style="43"/>
    <col min="13825" max="13825" width="14.7109375" style="43" bestFit="1" customWidth="1"/>
    <col min="13826" max="13826" width="9.85546875" style="43" customWidth="1"/>
    <col min="13827" max="13827" width="8.85546875" style="43" customWidth="1"/>
    <col min="13828" max="13828" width="9.85546875" style="43" customWidth="1"/>
    <col min="13829" max="13829" width="14.140625" style="43" customWidth="1"/>
    <col min="13830" max="13830" width="11.42578125" style="43" bestFit="1" customWidth="1"/>
    <col min="13831" max="13831" width="9.85546875" style="43" customWidth="1"/>
    <col min="13832" max="13832" width="13.85546875" style="43" customWidth="1"/>
    <col min="13833" max="13833" width="9.42578125" style="43" bestFit="1" customWidth="1"/>
    <col min="13834" max="13834" width="9.85546875" style="43" customWidth="1"/>
    <col min="13835" max="13835" width="12" style="43" customWidth="1"/>
    <col min="13836" max="13836" width="4.5703125" style="43" customWidth="1"/>
    <col min="13837" max="13837" width="9.85546875" style="43" customWidth="1"/>
    <col min="13838" max="13838" width="5.28515625" style="43" customWidth="1"/>
    <col min="13839" max="13839" width="9" style="43" customWidth="1"/>
    <col min="13840" max="13840" width="9.85546875" style="43" customWidth="1"/>
    <col min="13841" max="13843" width="8.85546875" style="43" customWidth="1"/>
    <col min="13844" max="13844" width="9.5703125" style="43" customWidth="1"/>
    <col min="13845" max="13847" width="3.85546875" style="43" customWidth="1"/>
    <col min="13848" max="14080" width="11.42578125" style="43"/>
    <col min="14081" max="14081" width="14.7109375" style="43" bestFit="1" customWidth="1"/>
    <col min="14082" max="14082" width="9.85546875" style="43" customWidth="1"/>
    <col min="14083" max="14083" width="8.85546875" style="43" customWidth="1"/>
    <col min="14084" max="14084" width="9.85546875" style="43" customWidth="1"/>
    <col min="14085" max="14085" width="14.140625" style="43" customWidth="1"/>
    <col min="14086" max="14086" width="11.42578125" style="43" bestFit="1" customWidth="1"/>
    <col min="14087" max="14087" width="9.85546875" style="43" customWidth="1"/>
    <col min="14088" max="14088" width="13.85546875" style="43" customWidth="1"/>
    <col min="14089" max="14089" width="9.42578125" style="43" bestFit="1" customWidth="1"/>
    <col min="14090" max="14090" width="9.85546875" style="43" customWidth="1"/>
    <col min="14091" max="14091" width="12" style="43" customWidth="1"/>
    <col min="14092" max="14092" width="4.5703125" style="43" customWidth="1"/>
    <col min="14093" max="14093" width="9.85546875" style="43" customWidth="1"/>
    <col min="14094" max="14094" width="5.28515625" style="43" customWidth="1"/>
    <col min="14095" max="14095" width="9" style="43" customWidth="1"/>
    <col min="14096" max="14096" width="9.85546875" style="43" customWidth="1"/>
    <col min="14097" max="14099" width="8.85546875" style="43" customWidth="1"/>
    <col min="14100" max="14100" width="9.5703125" style="43" customWidth="1"/>
    <col min="14101" max="14103" width="3.85546875" style="43" customWidth="1"/>
    <col min="14104" max="14336" width="11.42578125" style="43"/>
    <col min="14337" max="14337" width="14.7109375" style="43" bestFit="1" customWidth="1"/>
    <col min="14338" max="14338" width="9.85546875" style="43" customWidth="1"/>
    <col min="14339" max="14339" width="8.85546875" style="43" customWidth="1"/>
    <col min="14340" max="14340" width="9.85546875" style="43" customWidth="1"/>
    <col min="14341" max="14341" width="14.140625" style="43" customWidth="1"/>
    <col min="14342" max="14342" width="11.42578125" style="43" bestFit="1" customWidth="1"/>
    <col min="14343" max="14343" width="9.85546875" style="43" customWidth="1"/>
    <col min="14344" max="14344" width="13.85546875" style="43" customWidth="1"/>
    <col min="14345" max="14345" width="9.42578125" style="43" bestFit="1" customWidth="1"/>
    <col min="14346" max="14346" width="9.85546875" style="43" customWidth="1"/>
    <col min="14347" max="14347" width="12" style="43" customWidth="1"/>
    <col min="14348" max="14348" width="4.5703125" style="43" customWidth="1"/>
    <col min="14349" max="14349" width="9.85546875" style="43" customWidth="1"/>
    <col min="14350" max="14350" width="5.28515625" style="43" customWidth="1"/>
    <col min="14351" max="14351" width="9" style="43" customWidth="1"/>
    <col min="14352" max="14352" width="9.85546875" style="43" customWidth="1"/>
    <col min="14353" max="14355" width="8.85546875" style="43" customWidth="1"/>
    <col min="14356" max="14356" width="9.5703125" style="43" customWidth="1"/>
    <col min="14357" max="14359" width="3.85546875" style="43" customWidth="1"/>
    <col min="14360" max="14592" width="11.42578125" style="43"/>
    <col min="14593" max="14593" width="14.7109375" style="43" bestFit="1" customWidth="1"/>
    <col min="14594" max="14594" width="9.85546875" style="43" customWidth="1"/>
    <col min="14595" max="14595" width="8.85546875" style="43" customWidth="1"/>
    <col min="14596" max="14596" width="9.85546875" style="43" customWidth="1"/>
    <col min="14597" max="14597" width="14.140625" style="43" customWidth="1"/>
    <col min="14598" max="14598" width="11.42578125" style="43" bestFit="1" customWidth="1"/>
    <col min="14599" max="14599" width="9.85546875" style="43" customWidth="1"/>
    <col min="14600" max="14600" width="13.85546875" style="43" customWidth="1"/>
    <col min="14601" max="14601" width="9.42578125" style="43" bestFit="1" customWidth="1"/>
    <col min="14602" max="14602" width="9.85546875" style="43" customWidth="1"/>
    <col min="14603" max="14603" width="12" style="43" customWidth="1"/>
    <col min="14604" max="14604" width="4.5703125" style="43" customWidth="1"/>
    <col min="14605" max="14605" width="9.85546875" style="43" customWidth="1"/>
    <col min="14606" max="14606" width="5.28515625" style="43" customWidth="1"/>
    <col min="14607" max="14607" width="9" style="43" customWidth="1"/>
    <col min="14608" max="14608" width="9.85546875" style="43" customWidth="1"/>
    <col min="14609" max="14611" width="8.85546875" style="43" customWidth="1"/>
    <col min="14612" max="14612" width="9.5703125" style="43" customWidth="1"/>
    <col min="14613" max="14615" width="3.85546875" style="43" customWidth="1"/>
    <col min="14616" max="14848" width="11.42578125" style="43"/>
    <col min="14849" max="14849" width="14.7109375" style="43" bestFit="1" customWidth="1"/>
    <col min="14850" max="14850" width="9.85546875" style="43" customWidth="1"/>
    <col min="14851" max="14851" width="8.85546875" style="43" customWidth="1"/>
    <col min="14852" max="14852" width="9.85546875" style="43" customWidth="1"/>
    <col min="14853" max="14853" width="14.140625" style="43" customWidth="1"/>
    <col min="14854" max="14854" width="11.42578125" style="43" bestFit="1" customWidth="1"/>
    <col min="14855" max="14855" width="9.85546875" style="43" customWidth="1"/>
    <col min="14856" max="14856" width="13.85546875" style="43" customWidth="1"/>
    <col min="14857" max="14857" width="9.42578125" style="43" bestFit="1" customWidth="1"/>
    <col min="14858" max="14858" width="9.85546875" style="43" customWidth="1"/>
    <col min="14859" max="14859" width="12" style="43" customWidth="1"/>
    <col min="14860" max="14860" width="4.5703125" style="43" customWidth="1"/>
    <col min="14861" max="14861" width="9.85546875" style="43" customWidth="1"/>
    <col min="14862" max="14862" width="5.28515625" style="43" customWidth="1"/>
    <col min="14863" max="14863" width="9" style="43" customWidth="1"/>
    <col min="14864" max="14864" width="9.85546875" style="43" customWidth="1"/>
    <col min="14865" max="14867" width="8.85546875" style="43" customWidth="1"/>
    <col min="14868" max="14868" width="9.5703125" style="43" customWidth="1"/>
    <col min="14869" max="14871" width="3.85546875" style="43" customWidth="1"/>
    <col min="14872" max="15104" width="11.42578125" style="43"/>
    <col min="15105" max="15105" width="14.7109375" style="43" bestFit="1" customWidth="1"/>
    <col min="15106" max="15106" width="9.85546875" style="43" customWidth="1"/>
    <col min="15107" max="15107" width="8.85546875" style="43" customWidth="1"/>
    <col min="15108" max="15108" width="9.85546875" style="43" customWidth="1"/>
    <col min="15109" max="15109" width="14.140625" style="43" customWidth="1"/>
    <col min="15110" max="15110" width="11.42578125" style="43" bestFit="1" customWidth="1"/>
    <col min="15111" max="15111" width="9.85546875" style="43" customWidth="1"/>
    <col min="15112" max="15112" width="13.85546875" style="43" customWidth="1"/>
    <col min="15113" max="15113" width="9.42578125" style="43" bestFit="1" customWidth="1"/>
    <col min="15114" max="15114" width="9.85546875" style="43" customWidth="1"/>
    <col min="15115" max="15115" width="12" style="43" customWidth="1"/>
    <col min="15116" max="15116" width="4.5703125" style="43" customWidth="1"/>
    <col min="15117" max="15117" width="9.85546875" style="43" customWidth="1"/>
    <col min="15118" max="15118" width="5.28515625" style="43" customWidth="1"/>
    <col min="15119" max="15119" width="9" style="43" customWidth="1"/>
    <col min="15120" max="15120" width="9.85546875" style="43" customWidth="1"/>
    <col min="15121" max="15123" width="8.85546875" style="43" customWidth="1"/>
    <col min="15124" max="15124" width="9.5703125" style="43" customWidth="1"/>
    <col min="15125" max="15127" width="3.85546875" style="43" customWidth="1"/>
    <col min="15128" max="15360" width="11.42578125" style="43"/>
    <col min="15361" max="15361" width="14.7109375" style="43" bestFit="1" customWidth="1"/>
    <col min="15362" max="15362" width="9.85546875" style="43" customWidth="1"/>
    <col min="15363" max="15363" width="8.85546875" style="43" customWidth="1"/>
    <col min="15364" max="15364" width="9.85546875" style="43" customWidth="1"/>
    <col min="15365" max="15365" width="14.140625" style="43" customWidth="1"/>
    <col min="15366" max="15366" width="11.42578125" style="43" bestFit="1" customWidth="1"/>
    <col min="15367" max="15367" width="9.85546875" style="43" customWidth="1"/>
    <col min="15368" max="15368" width="13.85546875" style="43" customWidth="1"/>
    <col min="15369" max="15369" width="9.42578125" style="43" bestFit="1" customWidth="1"/>
    <col min="15370" max="15370" width="9.85546875" style="43" customWidth="1"/>
    <col min="15371" max="15371" width="12" style="43" customWidth="1"/>
    <col min="15372" max="15372" width="4.5703125" style="43" customWidth="1"/>
    <col min="15373" max="15373" width="9.85546875" style="43" customWidth="1"/>
    <col min="15374" max="15374" width="5.28515625" style="43" customWidth="1"/>
    <col min="15375" max="15375" width="9" style="43" customWidth="1"/>
    <col min="15376" max="15376" width="9.85546875" style="43" customWidth="1"/>
    <col min="15377" max="15379" width="8.85546875" style="43" customWidth="1"/>
    <col min="15380" max="15380" width="9.5703125" style="43" customWidth="1"/>
    <col min="15381" max="15383" width="3.85546875" style="43" customWidth="1"/>
    <col min="15384" max="15616" width="11.42578125" style="43"/>
    <col min="15617" max="15617" width="14.7109375" style="43" bestFit="1" customWidth="1"/>
    <col min="15618" max="15618" width="9.85546875" style="43" customWidth="1"/>
    <col min="15619" max="15619" width="8.85546875" style="43" customWidth="1"/>
    <col min="15620" max="15620" width="9.85546875" style="43" customWidth="1"/>
    <col min="15621" max="15621" width="14.140625" style="43" customWidth="1"/>
    <col min="15622" max="15622" width="11.42578125" style="43" bestFit="1" customWidth="1"/>
    <col min="15623" max="15623" width="9.85546875" style="43" customWidth="1"/>
    <col min="15624" max="15624" width="13.85546875" style="43" customWidth="1"/>
    <col min="15625" max="15625" width="9.42578125" style="43" bestFit="1" customWidth="1"/>
    <col min="15626" max="15626" width="9.85546875" style="43" customWidth="1"/>
    <col min="15627" max="15627" width="12" style="43" customWidth="1"/>
    <col min="15628" max="15628" width="4.5703125" style="43" customWidth="1"/>
    <col min="15629" max="15629" width="9.85546875" style="43" customWidth="1"/>
    <col min="15630" max="15630" width="5.28515625" style="43" customWidth="1"/>
    <col min="15631" max="15631" width="9" style="43" customWidth="1"/>
    <col min="15632" max="15632" width="9.85546875" style="43" customWidth="1"/>
    <col min="15633" max="15635" width="8.85546875" style="43" customWidth="1"/>
    <col min="15636" max="15636" width="9.5703125" style="43" customWidth="1"/>
    <col min="15637" max="15639" width="3.85546875" style="43" customWidth="1"/>
    <col min="15640" max="15872" width="11.42578125" style="43"/>
    <col min="15873" max="15873" width="14.7109375" style="43" bestFit="1" customWidth="1"/>
    <col min="15874" max="15874" width="9.85546875" style="43" customWidth="1"/>
    <col min="15875" max="15875" width="8.85546875" style="43" customWidth="1"/>
    <col min="15876" max="15876" width="9.85546875" style="43" customWidth="1"/>
    <col min="15877" max="15877" width="14.140625" style="43" customWidth="1"/>
    <col min="15878" max="15878" width="11.42578125" style="43" bestFit="1" customWidth="1"/>
    <col min="15879" max="15879" width="9.85546875" style="43" customWidth="1"/>
    <col min="15880" max="15880" width="13.85546875" style="43" customWidth="1"/>
    <col min="15881" max="15881" width="9.42578125" style="43" bestFit="1" customWidth="1"/>
    <col min="15882" max="15882" width="9.85546875" style="43" customWidth="1"/>
    <col min="15883" max="15883" width="12" style="43" customWidth="1"/>
    <col min="15884" max="15884" width="4.5703125" style="43" customWidth="1"/>
    <col min="15885" max="15885" width="9.85546875" style="43" customWidth="1"/>
    <col min="15886" max="15886" width="5.28515625" style="43" customWidth="1"/>
    <col min="15887" max="15887" width="9" style="43" customWidth="1"/>
    <col min="15888" max="15888" width="9.85546875" style="43" customWidth="1"/>
    <col min="15889" max="15891" width="8.85546875" style="43" customWidth="1"/>
    <col min="15892" max="15892" width="9.5703125" style="43" customWidth="1"/>
    <col min="15893" max="15895" width="3.85546875" style="43" customWidth="1"/>
    <col min="15896" max="16128" width="11.42578125" style="43"/>
    <col min="16129" max="16129" width="14.7109375" style="43" bestFit="1" customWidth="1"/>
    <col min="16130" max="16130" width="9.85546875" style="43" customWidth="1"/>
    <col min="16131" max="16131" width="8.85546875" style="43" customWidth="1"/>
    <col min="16132" max="16132" width="9.85546875" style="43" customWidth="1"/>
    <col min="16133" max="16133" width="14.140625" style="43" customWidth="1"/>
    <col min="16134" max="16134" width="11.42578125" style="43" bestFit="1" customWidth="1"/>
    <col min="16135" max="16135" width="9.85546875" style="43" customWidth="1"/>
    <col min="16136" max="16136" width="13.85546875" style="43" customWidth="1"/>
    <col min="16137" max="16137" width="9.42578125" style="43" bestFit="1" customWidth="1"/>
    <col min="16138" max="16138" width="9.85546875" style="43" customWidth="1"/>
    <col min="16139" max="16139" width="12" style="43" customWidth="1"/>
    <col min="16140" max="16140" width="4.5703125" style="43" customWidth="1"/>
    <col min="16141" max="16141" width="9.85546875" style="43" customWidth="1"/>
    <col min="16142" max="16142" width="5.28515625" style="43" customWidth="1"/>
    <col min="16143" max="16143" width="9" style="43" customWidth="1"/>
    <col min="16144" max="16144" width="9.85546875" style="43" customWidth="1"/>
    <col min="16145" max="16147" width="8.85546875" style="43" customWidth="1"/>
    <col min="16148" max="16148" width="9.5703125" style="43" customWidth="1"/>
    <col min="16149" max="16151" width="3.85546875" style="43" customWidth="1"/>
    <col min="16152" max="16384" width="11.42578125" style="43"/>
  </cols>
  <sheetData>
    <row r="1" spans="1:20" ht="27" customHeight="1" x14ac:dyDescent="0.2">
      <c r="A1" s="278" t="s">
        <v>108</v>
      </c>
      <c r="B1" s="278"/>
      <c r="C1" s="278"/>
      <c r="D1" s="278"/>
      <c r="E1" s="278"/>
      <c r="F1" s="278"/>
      <c r="G1" s="278"/>
      <c r="H1" s="278"/>
      <c r="I1" s="278"/>
      <c r="J1" s="278"/>
      <c r="K1" s="278"/>
      <c r="L1" s="278"/>
      <c r="M1" s="278"/>
      <c r="N1" s="278"/>
      <c r="O1" s="92"/>
      <c r="P1" s="92"/>
      <c r="Q1" s="92"/>
    </row>
    <row r="2" spans="1:20" s="44" customFormat="1" ht="9.75" customHeight="1" x14ac:dyDescent="0.2">
      <c r="Q2" s="45"/>
      <c r="R2" s="45"/>
      <c r="S2" s="45"/>
      <c r="T2" s="45"/>
    </row>
    <row r="3" spans="1:20" s="44" customFormat="1" x14ac:dyDescent="0.2">
      <c r="A3" s="189" t="s">
        <v>109</v>
      </c>
      <c r="Q3" s="45"/>
      <c r="R3" s="45"/>
      <c r="S3" s="45"/>
      <c r="T3" s="45"/>
    </row>
    <row r="4" spans="1:20" s="44" customFormat="1" ht="13.5" customHeight="1" x14ac:dyDescent="0.2">
      <c r="A4" s="46"/>
      <c r="B4" s="277" t="s">
        <v>115</v>
      </c>
      <c r="C4" s="277"/>
      <c r="D4" s="277"/>
      <c r="E4" s="277"/>
      <c r="F4" s="99"/>
      <c r="Q4" s="45"/>
      <c r="R4" s="45"/>
      <c r="S4" s="45"/>
      <c r="T4" s="45"/>
    </row>
    <row r="5" spans="1:20" s="44" customFormat="1" x14ac:dyDescent="0.2">
      <c r="A5" s="46"/>
      <c r="B5" s="279" t="s">
        <v>117</v>
      </c>
      <c r="C5" s="279"/>
      <c r="D5" s="279"/>
      <c r="E5" s="279"/>
      <c r="F5" s="91"/>
      <c r="Q5" s="45"/>
      <c r="R5" s="45"/>
      <c r="S5" s="45"/>
      <c r="T5" s="45"/>
    </row>
    <row r="6" spans="1:20" s="44" customFormat="1" x14ac:dyDescent="0.2">
      <c r="A6" s="46"/>
      <c r="B6" s="280" t="s">
        <v>119</v>
      </c>
      <c r="C6" s="281"/>
      <c r="D6" s="281"/>
      <c r="E6" s="282"/>
      <c r="F6" s="90">
        <f>F4*F5</f>
        <v>0</v>
      </c>
      <c r="L6" s="47"/>
      <c r="R6" s="45"/>
      <c r="S6" s="45"/>
      <c r="T6" s="45"/>
    </row>
    <row r="7" spans="1:20" s="44" customFormat="1" ht="5.25" customHeight="1" x14ac:dyDescent="0.2">
      <c r="A7" s="46"/>
      <c r="B7" s="100"/>
      <c r="C7" s="100"/>
      <c r="D7" s="100"/>
      <c r="E7" s="100"/>
      <c r="L7" s="47"/>
      <c r="R7" s="45"/>
      <c r="S7" s="45"/>
      <c r="T7" s="45"/>
    </row>
    <row r="8" spans="1:20" ht="13.5" customHeight="1" x14ac:dyDescent="0.2">
      <c r="A8" s="271" t="s">
        <v>110</v>
      </c>
      <c r="B8" s="271"/>
      <c r="C8" s="271"/>
      <c r="D8" s="271"/>
      <c r="E8" s="118"/>
      <c r="G8" s="118"/>
      <c r="Q8" s="43"/>
    </row>
    <row r="9" spans="1:20" s="53" customFormat="1" ht="25.5" x14ac:dyDescent="0.2">
      <c r="A9" s="48" t="s">
        <v>111</v>
      </c>
      <c r="B9" s="49" t="s">
        <v>154</v>
      </c>
      <c r="C9" s="49" t="s">
        <v>112</v>
      </c>
      <c r="D9" s="49" t="s">
        <v>1</v>
      </c>
      <c r="E9" s="50" t="s">
        <v>155</v>
      </c>
      <c r="F9" s="49" t="s">
        <v>112</v>
      </c>
      <c r="G9" s="51" t="s">
        <v>1</v>
      </c>
      <c r="H9" s="52" t="s">
        <v>113</v>
      </c>
      <c r="I9" s="115" t="s">
        <v>112</v>
      </c>
      <c r="J9" s="52" t="s">
        <v>1</v>
      </c>
      <c r="K9" s="50" t="s">
        <v>3</v>
      </c>
      <c r="R9" s="54"/>
      <c r="S9" s="54"/>
      <c r="T9" s="54"/>
    </row>
    <row r="10" spans="1:20" ht="13.5" customHeight="1" x14ac:dyDescent="0.2">
      <c r="A10" s="124" t="s">
        <v>114</v>
      </c>
      <c r="B10" s="55">
        <v>0.32</v>
      </c>
      <c r="C10" s="56"/>
      <c r="D10" s="57">
        <f>B10*C10</f>
        <v>0</v>
      </c>
      <c r="E10" s="58">
        <v>0.4</v>
      </c>
      <c r="F10" s="56"/>
      <c r="G10" s="59">
        <f>E10*F10</f>
        <v>0</v>
      </c>
      <c r="H10" s="55">
        <v>0.23</v>
      </c>
      <c r="I10" s="56"/>
      <c r="J10" s="57">
        <f>H10*I10</f>
        <v>0</v>
      </c>
      <c r="K10" s="60">
        <f>D10+G10+J10</f>
        <v>0</v>
      </c>
      <c r="M10" s="276"/>
      <c r="N10" s="116"/>
      <c r="Q10" s="116"/>
      <c r="T10" s="61"/>
    </row>
    <row r="11" spans="1:20" ht="13.5" customHeight="1" x14ac:dyDescent="0.2">
      <c r="A11" s="124" t="s">
        <v>116</v>
      </c>
      <c r="B11" s="55">
        <v>0.41</v>
      </c>
      <c r="C11" s="56"/>
      <c r="D11" s="57">
        <f t="shared" ref="D11:D12" si="0">B11*C11</f>
        <v>0</v>
      </c>
      <c r="E11" s="58">
        <v>0.51</v>
      </c>
      <c r="F11" s="56"/>
      <c r="G11" s="59">
        <f t="shared" ref="G11:G12" si="1">E11*F11</f>
        <v>0</v>
      </c>
      <c r="H11" s="55">
        <v>0.3</v>
      </c>
      <c r="I11" s="56"/>
      <c r="J11" s="57">
        <f t="shared" ref="J11:J12" si="2">H11*I11</f>
        <v>0</v>
      </c>
      <c r="K11" s="60">
        <f t="shared" ref="K11:K12" si="3">D11+G11+J11</f>
        <v>0</v>
      </c>
      <c r="M11" s="276"/>
      <c r="N11" s="116"/>
      <c r="Q11" s="117"/>
      <c r="R11" s="43"/>
      <c r="S11" s="43"/>
      <c r="T11" s="61"/>
    </row>
    <row r="12" spans="1:20" ht="13.5" customHeight="1" x14ac:dyDescent="0.2">
      <c r="A12" s="124" t="s">
        <v>118</v>
      </c>
      <c r="B12" s="55">
        <v>0.45</v>
      </c>
      <c r="C12" s="56"/>
      <c r="D12" s="57">
        <f t="shared" si="0"/>
        <v>0</v>
      </c>
      <c r="E12" s="58">
        <v>0.55000000000000004</v>
      </c>
      <c r="F12" s="56"/>
      <c r="G12" s="59">
        <f t="shared" si="1"/>
        <v>0</v>
      </c>
      <c r="H12" s="55">
        <v>0.32</v>
      </c>
      <c r="I12" s="56"/>
      <c r="J12" s="57">
        <f t="shared" si="2"/>
        <v>0</v>
      </c>
      <c r="K12" s="60">
        <f t="shared" si="3"/>
        <v>0</v>
      </c>
      <c r="N12" s="117"/>
      <c r="O12" s="44"/>
      <c r="P12" s="44"/>
      <c r="Q12" s="44"/>
      <c r="R12" s="43"/>
      <c r="S12" s="43"/>
      <c r="T12" s="43"/>
    </row>
    <row r="13" spans="1:20" ht="13.5" customHeight="1" x14ac:dyDescent="0.2">
      <c r="H13" s="260" t="s">
        <v>120</v>
      </c>
      <c r="I13" s="260"/>
      <c r="J13" s="260"/>
      <c r="K13" s="62">
        <f>SUM(K10:K12)</f>
        <v>0</v>
      </c>
      <c r="M13" s="44"/>
      <c r="N13" s="44"/>
      <c r="Q13" s="43"/>
      <c r="R13" s="43"/>
      <c r="S13" s="43"/>
      <c r="T13" s="43"/>
    </row>
    <row r="14" spans="1:20" ht="13.5" customHeight="1" x14ac:dyDescent="0.2">
      <c r="A14" s="189" t="s">
        <v>121</v>
      </c>
      <c r="H14" s="63"/>
      <c r="I14" s="63"/>
      <c r="J14" s="63"/>
      <c r="K14" s="64"/>
      <c r="Q14" s="43"/>
      <c r="R14" s="43"/>
      <c r="S14" s="43"/>
      <c r="T14" s="43"/>
    </row>
    <row r="15" spans="1:20" ht="13.5" customHeight="1" x14ac:dyDescent="0.2">
      <c r="A15" s="261" t="s">
        <v>122</v>
      </c>
      <c r="B15" s="261"/>
      <c r="C15" s="261"/>
      <c r="M15" s="42"/>
      <c r="N15" s="42"/>
      <c r="O15" s="42"/>
      <c r="P15" s="42"/>
      <c r="Q15" s="43"/>
      <c r="R15" s="43"/>
      <c r="S15" s="43"/>
      <c r="T15" s="43"/>
    </row>
    <row r="16" spans="1:20" ht="13.5" customHeight="1" x14ac:dyDescent="0.2">
      <c r="A16" s="262"/>
      <c r="B16" s="262"/>
      <c r="C16" s="262"/>
      <c r="D16" s="262"/>
      <c r="H16" s="65" t="s">
        <v>123</v>
      </c>
      <c r="I16" s="65" t="s">
        <v>124</v>
      </c>
      <c r="J16" s="66" t="s">
        <v>0</v>
      </c>
      <c r="K16" s="73"/>
      <c r="M16" s="42"/>
      <c r="N16" s="42"/>
      <c r="O16" s="42"/>
      <c r="P16" s="42"/>
      <c r="Q16" s="43"/>
      <c r="R16" s="43"/>
      <c r="S16" s="43"/>
      <c r="T16" s="43"/>
    </row>
    <row r="17" spans="1:20" ht="13.5" customHeight="1" x14ac:dyDescent="0.2">
      <c r="A17" s="263" t="s">
        <v>2</v>
      </c>
      <c r="B17" s="264"/>
      <c r="C17" s="264"/>
      <c r="D17" s="264"/>
      <c r="E17" s="67"/>
      <c r="F17" s="67"/>
      <c r="G17" s="68"/>
      <c r="H17" s="69"/>
      <c r="I17" s="70"/>
      <c r="J17" s="71">
        <f>SUM(H17*I17)</f>
        <v>0</v>
      </c>
      <c r="K17" s="64"/>
      <c r="M17" s="42"/>
      <c r="N17" s="42"/>
      <c r="O17" s="42"/>
      <c r="P17" s="42"/>
      <c r="Q17" s="43"/>
      <c r="R17" s="43"/>
      <c r="S17" s="43"/>
      <c r="T17" s="43"/>
    </row>
    <row r="18" spans="1:20" ht="13.5" customHeight="1" x14ac:dyDescent="0.2">
      <c r="A18" s="269" t="s">
        <v>125</v>
      </c>
      <c r="B18" s="270"/>
      <c r="C18" s="270"/>
      <c r="D18" s="270"/>
      <c r="H18" s="69"/>
      <c r="I18" s="70"/>
      <c r="J18" s="71">
        <f>SUM(H18*I18)</f>
        <v>0</v>
      </c>
      <c r="K18" s="64"/>
      <c r="M18" s="42"/>
      <c r="N18" s="42"/>
      <c r="O18" s="42"/>
      <c r="P18" s="42"/>
      <c r="Q18" s="43"/>
      <c r="R18" s="43"/>
      <c r="S18" s="43"/>
      <c r="T18" s="43"/>
    </row>
    <row r="19" spans="1:20" s="73" customFormat="1" ht="13.5" customHeight="1" x14ac:dyDescent="0.2">
      <c r="A19" s="266"/>
      <c r="B19" s="267"/>
      <c r="C19" s="267"/>
      <c r="D19" s="267"/>
      <c r="E19" s="267"/>
      <c r="F19" s="267"/>
      <c r="G19" s="268"/>
      <c r="H19" s="55" t="s">
        <v>126</v>
      </c>
      <c r="I19" s="66" t="s">
        <v>124</v>
      </c>
      <c r="J19" s="55" t="s">
        <v>0</v>
      </c>
      <c r="K19" s="72"/>
      <c r="M19" s="74"/>
      <c r="N19" s="74"/>
      <c r="O19" s="74"/>
      <c r="P19" s="74"/>
    </row>
    <row r="20" spans="1:20" ht="13.5" customHeight="1" x14ac:dyDescent="0.2">
      <c r="A20" s="263" t="s">
        <v>127</v>
      </c>
      <c r="B20" s="264"/>
      <c r="C20" s="264"/>
      <c r="D20" s="264"/>
      <c r="E20" s="264"/>
      <c r="F20" s="264"/>
      <c r="G20" s="265"/>
      <c r="H20" s="55">
        <v>1.96</v>
      </c>
      <c r="I20" s="75"/>
      <c r="J20" s="71">
        <f>SUM(H20*I20)</f>
        <v>0</v>
      </c>
      <c r="K20" s="64"/>
      <c r="M20" s="42"/>
      <c r="N20" s="42"/>
      <c r="O20" s="42"/>
      <c r="P20" s="42"/>
      <c r="Q20" s="43"/>
      <c r="R20" s="43"/>
      <c r="S20" s="43"/>
      <c r="T20" s="43"/>
    </row>
    <row r="21" spans="1:20" ht="13.5" customHeight="1" x14ac:dyDescent="0.2">
      <c r="A21" s="263" t="s">
        <v>128</v>
      </c>
      <c r="B21" s="264"/>
      <c r="C21" s="264"/>
      <c r="D21" s="264"/>
      <c r="E21" s="264"/>
      <c r="F21" s="264"/>
      <c r="G21" s="265"/>
      <c r="H21" s="55">
        <v>2.15</v>
      </c>
      <c r="I21" s="75"/>
      <c r="J21" s="71">
        <f>SUM(H21*I21)</f>
        <v>0</v>
      </c>
      <c r="K21" s="64"/>
      <c r="M21" s="42"/>
      <c r="N21" s="42"/>
      <c r="O21" s="42"/>
      <c r="P21" s="42"/>
      <c r="Q21" s="43"/>
      <c r="R21" s="43"/>
      <c r="S21" s="43"/>
      <c r="T21" s="43"/>
    </row>
    <row r="22" spans="1:20" ht="13.5" customHeight="1" x14ac:dyDescent="0.2">
      <c r="A22" s="263" t="s">
        <v>129</v>
      </c>
      <c r="B22" s="264"/>
      <c r="C22" s="264"/>
      <c r="D22" s="264"/>
      <c r="E22" s="264"/>
      <c r="F22" s="264"/>
      <c r="G22" s="265"/>
      <c r="H22" s="69"/>
      <c r="I22" s="75"/>
      <c r="J22" s="71">
        <f>SUM(H22*I22)</f>
        <v>0</v>
      </c>
      <c r="K22" s="64"/>
      <c r="M22" s="73" t="str">
        <f>IF(E8="","",IF(E8&lt;=5,A10,IF(E8&gt;5,"")))</f>
        <v/>
      </c>
      <c r="N22" s="73" t="str">
        <f>IF(E8="","",IF(E8&lt;=5,"",IF(E8=6,A11,IF(E8=7,A11,IF(E8&gt;7,"")))))</f>
        <v/>
      </c>
      <c r="O22" s="73" t="str">
        <f>IF(E8="","",IF(E8&lt;8,"",A12))</f>
        <v/>
      </c>
      <c r="Q22" s="43"/>
      <c r="R22" s="43"/>
      <c r="S22" s="43"/>
      <c r="T22" s="43"/>
    </row>
    <row r="23" spans="1:20" ht="13.5" customHeight="1" x14ac:dyDescent="0.2">
      <c r="A23" s="263" t="s">
        <v>130</v>
      </c>
      <c r="B23" s="264"/>
      <c r="C23" s="264"/>
      <c r="D23" s="264"/>
      <c r="E23" s="264"/>
      <c r="F23" s="264"/>
      <c r="G23" s="265"/>
      <c r="H23" s="69"/>
      <c r="I23" s="75"/>
      <c r="J23" s="71">
        <f>SUM(H23*I23)</f>
        <v>0</v>
      </c>
      <c r="K23" s="64"/>
      <c r="Q23" s="43"/>
      <c r="R23" s="43"/>
      <c r="S23" s="43"/>
      <c r="T23" s="43"/>
    </row>
    <row r="24" spans="1:20" ht="13.5" customHeight="1" x14ac:dyDescent="0.2">
      <c r="A24" s="263" t="s">
        <v>131</v>
      </c>
      <c r="B24" s="264"/>
      <c r="C24" s="264"/>
      <c r="D24" s="264"/>
      <c r="E24" s="264"/>
      <c r="F24" s="264"/>
      <c r="G24" s="265"/>
      <c r="H24" s="69"/>
      <c r="I24" s="75"/>
      <c r="J24" s="71">
        <f>SUM(H24*I24)</f>
        <v>0</v>
      </c>
      <c r="K24" s="64"/>
      <c r="Q24" s="43"/>
      <c r="R24" s="43"/>
      <c r="S24" s="43"/>
      <c r="T24" s="43"/>
    </row>
    <row r="25" spans="1:20" ht="13.5" customHeight="1" x14ac:dyDescent="0.2">
      <c r="H25" s="260" t="s">
        <v>55</v>
      </c>
      <c r="I25" s="260"/>
      <c r="J25" s="272"/>
      <c r="K25" s="76">
        <f>SUM(J19:J24)+J17+J18</f>
        <v>0</v>
      </c>
    </row>
    <row r="26" spans="1:20" ht="13.5" customHeight="1" x14ac:dyDescent="0.2">
      <c r="A26" s="189" t="s">
        <v>132</v>
      </c>
      <c r="H26" s="63"/>
      <c r="I26" s="63"/>
      <c r="J26" s="63"/>
      <c r="K26" s="64"/>
    </row>
    <row r="27" spans="1:20" ht="13.5" customHeight="1" x14ac:dyDescent="0.3">
      <c r="A27" s="133" t="s">
        <v>201</v>
      </c>
      <c r="B27" s="133"/>
      <c r="C27" s="133"/>
      <c r="D27" s="134"/>
      <c r="E27" s="134"/>
      <c r="F27" s="129"/>
      <c r="Q27" s="43"/>
    </row>
    <row r="28" spans="1:20" ht="51.75" customHeight="1" x14ac:dyDescent="0.2">
      <c r="A28" s="125" t="s">
        <v>133</v>
      </c>
      <c r="B28" s="67"/>
      <c r="C28" s="127" t="s">
        <v>171</v>
      </c>
      <c r="D28" s="126" t="s">
        <v>124</v>
      </c>
      <c r="E28" s="126" t="s">
        <v>0</v>
      </c>
      <c r="F28" s="128" t="s">
        <v>172</v>
      </c>
      <c r="G28" s="126" t="s">
        <v>124</v>
      </c>
      <c r="H28" s="126" t="s">
        <v>0</v>
      </c>
      <c r="I28" s="127" t="s">
        <v>173</v>
      </c>
      <c r="J28" s="126" t="s">
        <v>124</v>
      </c>
      <c r="K28" s="126" t="s">
        <v>0</v>
      </c>
      <c r="Q28" s="43"/>
    </row>
    <row r="29" spans="1:20" ht="13.5" customHeight="1" x14ac:dyDescent="0.2">
      <c r="A29" s="125" t="s">
        <v>134</v>
      </c>
      <c r="B29" s="67"/>
      <c r="C29" s="55">
        <v>140</v>
      </c>
      <c r="D29" s="75"/>
      <c r="E29" s="71">
        <f>SUM(C29*D29)</f>
        <v>0</v>
      </c>
      <c r="F29" s="55">
        <v>120</v>
      </c>
      <c r="G29" s="75"/>
      <c r="H29" s="71">
        <f>SUM(F29*G29)</f>
        <v>0</v>
      </c>
      <c r="I29" s="55">
        <v>90</v>
      </c>
      <c r="J29" s="75"/>
      <c r="K29" s="71">
        <f>SUM(I29*J29)</f>
        <v>0</v>
      </c>
      <c r="Q29" s="43"/>
    </row>
    <row r="30" spans="1:20" ht="13.5" customHeight="1" x14ac:dyDescent="0.2">
      <c r="A30" s="125" t="s">
        <v>135</v>
      </c>
      <c r="B30" s="67"/>
      <c r="C30" s="55">
        <f>SUM(C29)-(C29*10%)</f>
        <v>126</v>
      </c>
      <c r="D30" s="75"/>
      <c r="E30" s="71">
        <f>SUM(C30*D30)</f>
        <v>0</v>
      </c>
      <c r="F30" s="55">
        <f>SUM(F29)-(F29*10%)</f>
        <v>108</v>
      </c>
      <c r="G30" s="75"/>
      <c r="H30" s="71">
        <f>SUM(F30*G30)</f>
        <v>0</v>
      </c>
      <c r="I30" s="55">
        <f>SUM(I29)-(I29*10%)</f>
        <v>81</v>
      </c>
      <c r="J30" s="75"/>
      <c r="K30" s="71">
        <f>SUM(I30*J30)</f>
        <v>0</v>
      </c>
      <c r="M30" s="77"/>
      <c r="N30" s="77"/>
      <c r="O30" s="77"/>
      <c r="P30" s="77"/>
      <c r="Q30" s="43"/>
      <c r="R30" s="43"/>
      <c r="S30" s="43"/>
      <c r="T30" s="43"/>
    </row>
    <row r="31" spans="1:20" ht="13.5" customHeight="1" x14ac:dyDescent="0.2">
      <c r="A31" s="125" t="s">
        <v>136</v>
      </c>
      <c r="B31" s="67"/>
      <c r="C31" s="55">
        <f>SUM(C29)-(C29*20%)</f>
        <v>112</v>
      </c>
      <c r="D31" s="75"/>
      <c r="E31" s="71">
        <f>SUM(C31*D31)</f>
        <v>0</v>
      </c>
      <c r="F31" s="55">
        <f>SUM(F29)-(F29*20%)</f>
        <v>96</v>
      </c>
      <c r="G31" s="75"/>
      <c r="H31" s="71">
        <f>SUM(F31*G31)</f>
        <v>0</v>
      </c>
      <c r="I31" s="55">
        <f>SUM(I29)-(I29*20%)</f>
        <v>72</v>
      </c>
      <c r="J31" s="75"/>
      <c r="K31" s="71">
        <f>SUM(I31*J31)</f>
        <v>0</v>
      </c>
      <c r="M31" s="77"/>
      <c r="N31" s="77"/>
      <c r="O31" s="77"/>
      <c r="P31" s="77"/>
      <c r="Q31" s="43"/>
      <c r="R31" s="43"/>
      <c r="S31" s="43"/>
      <c r="T31" s="43"/>
    </row>
    <row r="32" spans="1:20" ht="13.5" customHeight="1" x14ac:dyDescent="0.2">
      <c r="A32" s="125" t="s">
        <v>137</v>
      </c>
      <c r="B32" s="67"/>
      <c r="C32" s="55">
        <v>66</v>
      </c>
      <c r="D32" s="75"/>
      <c r="E32" s="71">
        <f>SUM(C32*D32)</f>
        <v>0</v>
      </c>
      <c r="F32" s="55">
        <v>54</v>
      </c>
      <c r="G32" s="75"/>
      <c r="H32" s="71">
        <f>SUM(F32*G32)</f>
        <v>0</v>
      </c>
      <c r="I32" s="55">
        <v>42</v>
      </c>
      <c r="J32" s="75"/>
      <c r="K32" s="71">
        <f>SUM(I32*J32)</f>
        <v>0</v>
      </c>
      <c r="Q32" s="43"/>
    </row>
    <row r="33" spans="1:20" ht="13.5" customHeight="1" x14ac:dyDescent="0.2">
      <c r="A33" s="78"/>
      <c r="B33" s="78"/>
      <c r="C33" s="78"/>
      <c r="D33" s="78"/>
      <c r="E33" s="79"/>
      <c r="G33" s="80"/>
      <c r="H33" s="273" t="s">
        <v>138</v>
      </c>
      <c r="I33" s="274"/>
      <c r="J33" s="275"/>
      <c r="K33" s="62">
        <f>SUM(K29:K32,H29:H32,E29:E32)</f>
        <v>0</v>
      </c>
      <c r="Q33" s="43"/>
    </row>
    <row r="34" spans="1:20" ht="13.5" customHeight="1" x14ac:dyDescent="0.2">
      <c r="A34" s="189" t="s">
        <v>139</v>
      </c>
      <c r="B34" s="78"/>
      <c r="C34" s="78"/>
      <c r="D34" s="78"/>
      <c r="E34" s="79"/>
      <c r="G34" s="80"/>
      <c r="H34" s="63"/>
      <c r="I34" s="63"/>
      <c r="J34" s="63"/>
      <c r="K34" s="64"/>
      <c r="Q34" s="43"/>
    </row>
    <row r="35" spans="1:20" ht="13.5" customHeight="1" x14ac:dyDescent="0.2">
      <c r="A35" s="271" t="s">
        <v>140</v>
      </c>
      <c r="B35" s="271"/>
      <c r="C35" s="271"/>
      <c r="N35" s="262"/>
      <c r="O35" s="262"/>
      <c r="P35" s="61"/>
    </row>
    <row r="36" spans="1:20" ht="13.5" customHeight="1" x14ac:dyDescent="0.2">
      <c r="A36" s="65" t="s">
        <v>141</v>
      </c>
      <c r="B36" s="81" t="s">
        <v>142</v>
      </c>
      <c r="C36" s="65" t="s">
        <v>124</v>
      </c>
      <c r="D36" s="82" t="s">
        <v>0</v>
      </c>
      <c r="E36" s="66" t="s">
        <v>143</v>
      </c>
      <c r="F36" s="65" t="s">
        <v>124</v>
      </c>
      <c r="G36" s="82" t="s">
        <v>0</v>
      </c>
      <c r="H36" s="66" t="s">
        <v>4</v>
      </c>
      <c r="I36" s="66" t="s">
        <v>124</v>
      </c>
      <c r="J36" s="66" t="s">
        <v>0</v>
      </c>
      <c r="K36" s="64"/>
      <c r="N36" s="73"/>
      <c r="O36" s="73"/>
      <c r="P36" s="61"/>
    </row>
    <row r="37" spans="1:20" ht="13.5" customHeight="1" x14ac:dyDescent="0.2">
      <c r="A37" s="66" t="s">
        <v>145</v>
      </c>
      <c r="B37" s="55">
        <v>20</v>
      </c>
      <c r="C37" s="70"/>
      <c r="D37" s="83">
        <f>SUM(B37*C37)</f>
        <v>0</v>
      </c>
      <c r="E37" s="55">
        <v>10</v>
      </c>
      <c r="F37" s="70"/>
      <c r="G37" s="83">
        <f>SUM(E37*F37)</f>
        <v>0</v>
      </c>
      <c r="H37" s="69"/>
      <c r="I37" s="70"/>
      <c r="J37" s="71">
        <f>SUM(H37*I37)</f>
        <v>0</v>
      </c>
      <c r="M37" s="73"/>
      <c r="N37" s="262"/>
      <c r="O37" s="262"/>
      <c r="P37" s="61"/>
    </row>
    <row r="38" spans="1:20" ht="13.5" customHeight="1" x14ac:dyDescent="0.2">
      <c r="A38" s="66" t="s">
        <v>146</v>
      </c>
      <c r="B38" s="55">
        <v>20</v>
      </c>
      <c r="C38" s="70"/>
      <c r="D38" s="83">
        <f>SUM(B38*C38)</f>
        <v>0</v>
      </c>
      <c r="E38" s="55"/>
      <c r="F38" s="84"/>
      <c r="G38" s="83">
        <f>SUM(E38*F38)</f>
        <v>0</v>
      </c>
      <c r="H38" s="55"/>
      <c r="I38" s="84"/>
      <c r="J38" s="71">
        <f>SUM(H38*I38)</f>
        <v>0</v>
      </c>
      <c r="K38" s="73"/>
      <c r="N38" s="87"/>
      <c r="O38" s="87"/>
      <c r="P38" s="87"/>
    </row>
    <row r="39" spans="1:20" ht="13.5" customHeight="1" x14ac:dyDescent="0.2">
      <c r="H39" s="260" t="s">
        <v>147</v>
      </c>
      <c r="I39" s="260"/>
      <c r="J39" s="260"/>
      <c r="K39" s="62">
        <f>SUM(D37:D38,G37:G38,J37:J38)</f>
        <v>0</v>
      </c>
      <c r="M39" s="87"/>
      <c r="N39" s="87"/>
      <c r="O39" s="87"/>
      <c r="P39" s="87"/>
    </row>
    <row r="40" spans="1:20" ht="13.5" customHeight="1" x14ac:dyDescent="0.2">
      <c r="H40" s="131"/>
      <c r="I40" s="131"/>
      <c r="J40" s="131"/>
      <c r="K40" s="130"/>
      <c r="M40" s="93" t="s">
        <v>144</v>
      </c>
      <c r="N40" s="87"/>
      <c r="O40" s="87"/>
      <c r="P40" s="87"/>
    </row>
    <row r="41" spans="1:20" ht="13.5" customHeight="1" x14ac:dyDescent="0.2">
      <c r="K41" s="64"/>
      <c r="M41" s="89">
        <f>SUM(K13+K25+K33+K39)</f>
        <v>0</v>
      </c>
      <c r="N41" s="77"/>
      <c r="O41" s="77"/>
      <c r="P41" s="77"/>
    </row>
    <row r="42" spans="1:20" ht="13.5" customHeight="1" x14ac:dyDescent="0.2">
      <c r="N42" s="77"/>
      <c r="O42" s="77"/>
      <c r="P42" s="77"/>
    </row>
    <row r="43" spans="1:20" ht="27" customHeight="1" x14ac:dyDescent="0.2">
      <c r="A43" s="278" t="s">
        <v>148</v>
      </c>
      <c r="B43" s="278"/>
      <c r="C43" s="278"/>
      <c r="D43" s="278"/>
      <c r="E43" s="278"/>
      <c r="F43" s="278"/>
      <c r="G43" s="278"/>
      <c r="H43" s="278"/>
      <c r="I43" s="278"/>
      <c r="J43" s="278"/>
      <c r="K43" s="278"/>
      <c r="L43" s="278"/>
      <c r="M43" s="278"/>
      <c r="N43" s="278"/>
      <c r="O43" s="92"/>
      <c r="P43" s="92"/>
      <c r="Q43" s="92"/>
    </row>
    <row r="44" spans="1:20" s="44" customFormat="1" ht="9.75" customHeight="1" x14ac:dyDescent="0.2">
      <c r="Q44" s="45"/>
      <c r="R44" s="45"/>
      <c r="S44" s="45"/>
      <c r="T44" s="45"/>
    </row>
    <row r="45" spans="1:20" s="44" customFormat="1" x14ac:dyDescent="0.2">
      <c r="A45" s="189" t="s">
        <v>109</v>
      </c>
      <c r="Q45" s="45"/>
      <c r="R45" s="45"/>
      <c r="S45" s="45"/>
      <c r="T45" s="45"/>
    </row>
    <row r="46" spans="1:20" s="44" customFormat="1" ht="13.5" customHeight="1" x14ac:dyDescent="0.2">
      <c r="A46" s="46"/>
      <c r="B46" s="277" t="s">
        <v>115</v>
      </c>
      <c r="C46" s="277"/>
      <c r="D46" s="277"/>
      <c r="E46" s="277"/>
      <c r="F46" s="99"/>
      <c r="Q46" s="45"/>
      <c r="R46" s="45"/>
      <c r="S46" s="45"/>
      <c r="T46" s="45"/>
    </row>
    <row r="47" spans="1:20" s="44" customFormat="1" x14ac:dyDescent="0.2">
      <c r="A47" s="46"/>
      <c r="B47" s="279" t="s">
        <v>117</v>
      </c>
      <c r="C47" s="279"/>
      <c r="D47" s="279"/>
      <c r="E47" s="279"/>
      <c r="F47" s="91"/>
      <c r="Q47" s="45"/>
      <c r="R47" s="45"/>
      <c r="S47" s="45"/>
      <c r="T47" s="45"/>
    </row>
    <row r="48" spans="1:20" s="44" customFormat="1" x14ac:dyDescent="0.2">
      <c r="A48" s="46"/>
      <c r="B48" s="280" t="s">
        <v>119</v>
      </c>
      <c r="C48" s="281"/>
      <c r="D48" s="281"/>
      <c r="E48" s="282"/>
      <c r="F48" s="90">
        <f>F46*F47</f>
        <v>0</v>
      </c>
      <c r="L48" s="47"/>
      <c r="R48" s="45"/>
      <c r="S48" s="45"/>
      <c r="T48" s="45"/>
    </row>
    <row r="49" spans="1:20" s="44" customFormat="1" ht="5.25" customHeight="1" x14ac:dyDescent="0.2">
      <c r="A49" s="46"/>
      <c r="B49" s="100"/>
      <c r="C49" s="100"/>
      <c r="D49" s="100"/>
      <c r="E49" s="100"/>
      <c r="L49" s="47"/>
      <c r="R49" s="45"/>
      <c r="S49" s="45"/>
      <c r="T49" s="45"/>
    </row>
    <row r="50" spans="1:20" ht="13.5" customHeight="1" x14ac:dyDescent="0.2">
      <c r="A50" s="271" t="s">
        <v>110</v>
      </c>
      <c r="B50" s="271"/>
      <c r="C50" s="271"/>
      <c r="D50" s="271"/>
      <c r="E50" s="118"/>
      <c r="G50" s="118"/>
      <c r="Q50" s="43"/>
    </row>
    <row r="51" spans="1:20" s="53" customFormat="1" ht="25.5" x14ac:dyDescent="0.2">
      <c r="A51" s="48" t="s">
        <v>111</v>
      </c>
      <c r="B51" s="49" t="s">
        <v>154</v>
      </c>
      <c r="C51" s="49" t="s">
        <v>112</v>
      </c>
      <c r="D51" s="49" t="s">
        <v>1</v>
      </c>
      <c r="E51" s="50" t="s">
        <v>155</v>
      </c>
      <c r="F51" s="49" t="s">
        <v>112</v>
      </c>
      <c r="G51" s="51" t="s">
        <v>1</v>
      </c>
      <c r="H51" s="52" t="s">
        <v>113</v>
      </c>
      <c r="I51" s="115" t="s">
        <v>112</v>
      </c>
      <c r="J51" s="52" t="s">
        <v>1</v>
      </c>
      <c r="K51" s="50" t="s">
        <v>3</v>
      </c>
      <c r="R51" s="54"/>
      <c r="S51" s="54"/>
      <c r="T51" s="54"/>
    </row>
    <row r="52" spans="1:20" ht="13.5" customHeight="1" x14ac:dyDescent="0.2">
      <c r="A52" s="124" t="s">
        <v>114</v>
      </c>
      <c r="B52" s="55">
        <v>0.32</v>
      </c>
      <c r="C52" s="56"/>
      <c r="D52" s="57">
        <f>B52*C52</f>
        <v>0</v>
      </c>
      <c r="E52" s="58">
        <v>0.4</v>
      </c>
      <c r="F52" s="56"/>
      <c r="G52" s="59">
        <f>E52*F52</f>
        <v>0</v>
      </c>
      <c r="H52" s="55">
        <v>0.23</v>
      </c>
      <c r="I52" s="56"/>
      <c r="J52" s="57">
        <f>H52*I52</f>
        <v>0</v>
      </c>
      <c r="K52" s="60">
        <f>D52+G52+J52</f>
        <v>0</v>
      </c>
      <c r="M52" s="276"/>
      <c r="N52" s="116"/>
      <c r="Q52" s="116"/>
      <c r="T52" s="61"/>
    </row>
    <row r="53" spans="1:20" ht="13.5" customHeight="1" x14ac:dyDescent="0.2">
      <c r="A53" s="124" t="s">
        <v>116</v>
      </c>
      <c r="B53" s="55">
        <v>0.41</v>
      </c>
      <c r="C53" s="56"/>
      <c r="D53" s="57">
        <f t="shared" ref="D53:D54" si="4">B53*C53</f>
        <v>0</v>
      </c>
      <c r="E53" s="58">
        <v>0.51</v>
      </c>
      <c r="F53" s="56"/>
      <c r="G53" s="59">
        <f t="shared" ref="G53:G54" si="5">E53*F53</f>
        <v>0</v>
      </c>
      <c r="H53" s="55">
        <v>0.3</v>
      </c>
      <c r="I53" s="56"/>
      <c r="J53" s="57">
        <f t="shared" ref="J53:J54" si="6">H53*I53</f>
        <v>0</v>
      </c>
      <c r="K53" s="60">
        <f t="shared" ref="K53:K54" si="7">D53+G53+J53</f>
        <v>0</v>
      </c>
      <c r="M53" s="276"/>
      <c r="N53" s="116"/>
      <c r="Q53" s="117"/>
      <c r="R53" s="43"/>
      <c r="S53" s="43"/>
      <c r="T53" s="61"/>
    </row>
    <row r="54" spans="1:20" ht="13.5" customHeight="1" x14ac:dyDescent="0.2">
      <c r="A54" s="124" t="s">
        <v>118</v>
      </c>
      <c r="B54" s="55">
        <v>0.45</v>
      </c>
      <c r="C54" s="56"/>
      <c r="D54" s="57">
        <f t="shared" si="4"/>
        <v>0</v>
      </c>
      <c r="E54" s="58">
        <v>0.55000000000000004</v>
      </c>
      <c r="F54" s="56"/>
      <c r="G54" s="59">
        <f t="shared" si="5"/>
        <v>0</v>
      </c>
      <c r="H54" s="55">
        <v>0.32</v>
      </c>
      <c r="I54" s="56"/>
      <c r="J54" s="57">
        <f t="shared" si="6"/>
        <v>0</v>
      </c>
      <c r="K54" s="60">
        <f t="shared" si="7"/>
        <v>0</v>
      </c>
      <c r="N54" s="117"/>
      <c r="O54" s="44"/>
      <c r="P54" s="44"/>
      <c r="Q54" s="44"/>
      <c r="R54" s="43"/>
      <c r="S54" s="43"/>
      <c r="T54" s="43"/>
    </row>
    <row r="55" spans="1:20" ht="13.5" customHeight="1" x14ac:dyDescent="0.2">
      <c r="H55" s="260" t="s">
        <v>120</v>
      </c>
      <c r="I55" s="260"/>
      <c r="J55" s="260"/>
      <c r="K55" s="62">
        <f>SUM(K52:K54)</f>
        <v>0</v>
      </c>
      <c r="M55" s="44"/>
      <c r="N55" s="44"/>
      <c r="Q55" s="43"/>
      <c r="R55" s="43"/>
      <c r="S55" s="43"/>
      <c r="T55" s="43"/>
    </row>
    <row r="56" spans="1:20" ht="13.5" customHeight="1" x14ac:dyDescent="0.2">
      <c r="A56" s="189" t="s">
        <v>121</v>
      </c>
      <c r="H56" s="63"/>
      <c r="I56" s="63"/>
      <c r="J56" s="63"/>
      <c r="K56" s="64"/>
      <c r="Q56" s="43"/>
      <c r="R56" s="43"/>
      <c r="S56" s="43"/>
      <c r="T56" s="43"/>
    </row>
    <row r="57" spans="1:20" ht="13.5" customHeight="1" x14ac:dyDescent="0.2">
      <c r="A57" s="261" t="s">
        <v>122</v>
      </c>
      <c r="B57" s="261"/>
      <c r="C57" s="261"/>
      <c r="M57" s="42"/>
      <c r="N57" s="42"/>
      <c r="O57" s="42"/>
      <c r="P57" s="42"/>
      <c r="Q57" s="43"/>
      <c r="R57" s="43"/>
      <c r="S57" s="43"/>
      <c r="T57" s="43"/>
    </row>
    <row r="58" spans="1:20" ht="13.5" customHeight="1" x14ac:dyDescent="0.2">
      <c r="A58" s="262"/>
      <c r="B58" s="262"/>
      <c r="C58" s="262"/>
      <c r="D58" s="262"/>
      <c r="H58" s="65" t="s">
        <v>123</v>
      </c>
      <c r="I58" s="65" t="s">
        <v>124</v>
      </c>
      <c r="J58" s="66" t="s">
        <v>0</v>
      </c>
      <c r="K58" s="73"/>
      <c r="M58" s="42"/>
      <c r="N58" s="42"/>
      <c r="O58" s="42"/>
      <c r="P58" s="42"/>
      <c r="Q58" s="43"/>
      <c r="R58" s="43"/>
      <c r="S58" s="43"/>
      <c r="T58" s="43"/>
    </row>
    <row r="59" spans="1:20" ht="13.5" customHeight="1" x14ac:dyDescent="0.2">
      <c r="A59" s="263" t="s">
        <v>2</v>
      </c>
      <c r="B59" s="264"/>
      <c r="C59" s="264"/>
      <c r="D59" s="264"/>
      <c r="E59" s="67"/>
      <c r="F59" s="67"/>
      <c r="G59" s="68"/>
      <c r="H59" s="69"/>
      <c r="I59" s="70"/>
      <c r="J59" s="71">
        <f>SUM(H59*I59)</f>
        <v>0</v>
      </c>
      <c r="K59" s="64"/>
      <c r="M59" s="42"/>
      <c r="N59" s="42"/>
      <c r="O59" s="42"/>
      <c r="P59" s="42"/>
      <c r="Q59" s="43"/>
      <c r="R59" s="43"/>
      <c r="S59" s="43"/>
      <c r="T59" s="43"/>
    </row>
    <row r="60" spans="1:20" ht="13.5" customHeight="1" x14ac:dyDescent="0.2">
      <c r="A60" s="269" t="s">
        <v>125</v>
      </c>
      <c r="B60" s="270"/>
      <c r="C60" s="270"/>
      <c r="D60" s="270"/>
      <c r="H60" s="69"/>
      <c r="I60" s="70"/>
      <c r="J60" s="71">
        <f>SUM(H60*I60)</f>
        <v>0</v>
      </c>
      <c r="K60" s="64"/>
      <c r="M60" s="42"/>
      <c r="N60" s="42"/>
      <c r="O60" s="42"/>
      <c r="P60" s="42"/>
      <c r="Q60" s="43"/>
      <c r="R60" s="43"/>
      <c r="S60" s="43"/>
      <c r="T60" s="43"/>
    </row>
    <row r="61" spans="1:20" s="73" customFormat="1" ht="13.5" customHeight="1" x14ac:dyDescent="0.2">
      <c r="A61" s="266"/>
      <c r="B61" s="267"/>
      <c r="C61" s="267"/>
      <c r="D61" s="267"/>
      <c r="E61" s="267"/>
      <c r="F61" s="267"/>
      <c r="G61" s="268"/>
      <c r="H61" s="55" t="s">
        <v>126</v>
      </c>
      <c r="I61" s="66" t="s">
        <v>124</v>
      </c>
      <c r="J61" s="55" t="s">
        <v>0</v>
      </c>
      <c r="K61" s="72"/>
      <c r="M61" s="74"/>
      <c r="N61" s="74"/>
      <c r="O61" s="74"/>
      <c r="P61" s="74"/>
    </row>
    <row r="62" spans="1:20" ht="13.5" customHeight="1" x14ac:dyDescent="0.2">
      <c r="A62" s="263" t="s">
        <v>127</v>
      </c>
      <c r="B62" s="264"/>
      <c r="C62" s="264"/>
      <c r="D62" s="264"/>
      <c r="E62" s="264"/>
      <c r="F62" s="264"/>
      <c r="G62" s="265"/>
      <c r="H62" s="55">
        <v>1.96</v>
      </c>
      <c r="I62" s="75"/>
      <c r="J62" s="71">
        <f>SUM(H62*I62)</f>
        <v>0</v>
      </c>
      <c r="K62" s="64"/>
      <c r="M62" s="42"/>
      <c r="N62" s="42"/>
      <c r="O62" s="42"/>
      <c r="P62" s="42"/>
      <c r="Q62" s="43"/>
      <c r="R62" s="43"/>
      <c r="S62" s="43"/>
      <c r="T62" s="43"/>
    </row>
    <row r="63" spans="1:20" ht="13.5" customHeight="1" x14ac:dyDescent="0.2">
      <c r="A63" s="263" t="s">
        <v>128</v>
      </c>
      <c r="B63" s="264"/>
      <c r="C63" s="264"/>
      <c r="D63" s="264"/>
      <c r="E63" s="264"/>
      <c r="F63" s="264"/>
      <c r="G63" s="265"/>
      <c r="H63" s="55">
        <v>2.15</v>
      </c>
      <c r="I63" s="75"/>
      <c r="J63" s="71">
        <f>SUM(H63*I63)</f>
        <v>0</v>
      </c>
      <c r="K63" s="64"/>
      <c r="M63" s="42"/>
      <c r="N63" s="42"/>
      <c r="O63" s="42"/>
      <c r="P63" s="42"/>
      <c r="Q63" s="43"/>
      <c r="R63" s="43"/>
      <c r="S63" s="43"/>
      <c r="T63" s="43"/>
    </row>
    <row r="64" spans="1:20" ht="13.5" customHeight="1" x14ac:dyDescent="0.2">
      <c r="A64" s="263" t="s">
        <v>129</v>
      </c>
      <c r="B64" s="264"/>
      <c r="C64" s="264"/>
      <c r="D64" s="264"/>
      <c r="E64" s="264"/>
      <c r="F64" s="264"/>
      <c r="G64" s="265"/>
      <c r="H64" s="69"/>
      <c r="I64" s="75"/>
      <c r="J64" s="71">
        <f>SUM(H64*I64)</f>
        <v>0</v>
      </c>
      <c r="K64" s="64"/>
      <c r="M64" s="73" t="str">
        <f>IF(E50="","",IF(E50&lt;=5,A52,IF(E50&gt;5,"")))</f>
        <v/>
      </c>
      <c r="N64" s="73" t="str">
        <f>IF(E50="","",IF(E50&lt;=5,"",IF(E50=6,A53,IF(E50=7,A53,IF(E50&gt;7,"")))))</f>
        <v/>
      </c>
      <c r="O64" s="73" t="str">
        <f>IF(E50="","",IF(E50&lt;8,"",A54))</f>
        <v/>
      </c>
      <c r="Q64" s="43"/>
      <c r="R64" s="43"/>
      <c r="S64" s="43"/>
      <c r="T64" s="43"/>
    </row>
    <row r="65" spans="1:20" ht="13.5" customHeight="1" x14ac:dyDescent="0.2">
      <c r="A65" s="263" t="s">
        <v>130</v>
      </c>
      <c r="B65" s="264"/>
      <c r="C65" s="264"/>
      <c r="D65" s="264"/>
      <c r="E65" s="264"/>
      <c r="F65" s="264"/>
      <c r="G65" s="265"/>
      <c r="H65" s="69"/>
      <c r="I65" s="75"/>
      <c r="J65" s="71">
        <f>SUM(H65*I65)</f>
        <v>0</v>
      </c>
      <c r="K65" s="64"/>
      <c r="Q65" s="43"/>
      <c r="R65" s="43"/>
      <c r="S65" s="43"/>
      <c r="T65" s="43"/>
    </row>
    <row r="66" spans="1:20" ht="13.5" customHeight="1" x14ac:dyDescent="0.2">
      <c r="A66" s="263" t="s">
        <v>131</v>
      </c>
      <c r="B66" s="264"/>
      <c r="C66" s="264"/>
      <c r="D66" s="264"/>
      <c r="E66" s="264"/>
      <c r="F66" s="264"/>
      <c r="G66" s="265"/>
      <c r="H66" s="69"/>
      <c r="I66" s="75"/>
      <c r="J66" s="71">
        <f>SUM(H66*I66)</f>
        <v>0</v>
      </c>
      <c r="K66" s="64"/>
      <c r="Q66" s="43"/>
      <c r="R66" s="43"/>
      <c r="S66" s="43"/>
      <c r="T66" s="43"/>
    </row>
    <row r="67" spans="1:20" ht="13.5" customHeight="1" x14ac:dyDescent="0.2">
      <c r="H67" s="260" t="s">
        <v>55</v>
      </c>
      <c r="I67" s="260"/>
      <c r="J67" s="272"/>
      <c r="K67" s="76">
        <f>SUM(J61:J66)+J59+J60</f>
        <v>0</v>
      </c>
    </row>
    <row r="68" spans="1:20" ht="13.5" customHeight="1" x14ac:dyDescent="0.2">
      <c r="A68" s="189" t="s">
        <v>132</v>
      </c>
      <c r="H68" s="63"/>
      <c r="I68" s="63"/>
      <c r="J68" s="63"/>
      <c r="K68" s="64"/>
    </row>
    <row r="69" spans="1:20" ht="13.5" customHeight="1" x14ac:dyDescent="0.3">
      <c r="A69" s="133" t="s">
        <v>201</v>
      </c>
      <c r="B69" s="133"/>
      <c r="C69" s="133"/>
      <c r="D69" s="134"/>
      <c r="E69" s="134"/>
      <c r="F69" s="129"/>
      <c r="Q69" s="43"/>
    </row>
    <row r="70" spans="1:20" ht="51.75" customHeight="1" x14ac:dyDescent="0.2">
      <c r="A70" s="125" t="s">
        <v>133</v>
      </c>
      <c r="B70" s="67"/>
      <c r="C70" s="127" t="s">
        <v>171</v>
      </c>
      <c r="D70" s="126" t="s">
        <v>124</v>
      </c>
      <c r="E70" s="126" t="s">
        <v>0</v>
      </c>
      <c r="F70" s="128" t="s">
        <v>172</v>
      </c>
      <c r="G70" s="126" t="s">
        <v>124</v>
      </c>
      <c r="H70" s="126" t="s">
        <v>0</v>
      </c>
      <c r="I70" s="127" t="s">
        <v>173</v>
      </c>
      <c r="J70" s="126" t="s">
        <v>124</v>
      </c>
      <c r="K70" s="126" t="s">
        <v>0</v>
      </c>
      <c r="Q70" s="43"/>
    </row>
    <row r="71" spans="1:20" ht="13.5" customHeight="1" x14ac:dyDescent="0.2">
      <c r="A71" s="125" t="s">
        <v>134</v>
      </c>
      <c r="B71" s="67"/>
      <c r="C71" s="55">
        <v>140</v>
      </c>
      <c r="D71" s="75"/>
      <c r="E71" s="71">
        <f>SUM(C71*D71)</f>
        <v>0</v>
      </c>
      <c r="F71" s="55">
        <v>120</v>
      </c>
      <c r="G71" s="75"/>
      <c r="H71" s="71">
        <f>SUM(F71*G71)</f>
        <v>0</v>
      </c>
      <c r="I71" s="55">
        <v>90</v>
      </c>
      <c r="J71" s="75"/>
      <c r="K71" s="71">
        <f>SUM(I71*J71)</f>
        <v>0</v>
      </c>
      <c r="Q71" s="43"/>
    </row>
    <row r="72" spans="1:20" ht="13.5" customHeight="1" x14ac:dyDescent="0.2">
      <c r="A72" s="125" t="s">
        <v>135</v>
      </c>
      <c r="B72" s="67"/>
      <c r="C72" s="55">
        <f>SUM(C71)-(C71*10%)</f>
        <v>126</v>
      </c>
      <c r="D72" s="75"/>
      <c r="E72" s="71">
        <f>SUM(C72*D72)</f>
        <v>0</v>
      </c>
      <c r="F72" s="55">
        <f>SUM(F71)-(F71*10%)</f>
        <v>108</v>
      </c>
      <c r="G72" s="75"/>
      <c r="H72" s="71">
        <f>SUM(F72*G72)</f>
        <v>0</v>
      </c>
      <c r="I72" s="55">
        <f>SUM(I71)-(I71*10%)</f>
        <v>81</v>
      </c>
      <c r="J72" s="75"/>
      <c r="K72" s="71">
        <f>SUM(I72*J72)</f>
        <v>0</v>
      </c>
      <c r="M72" s="77"/>
      <c r="N72" s="77"/>
      <c r="O72" s="77"/>
      <c r="P72" s="77"/>
      <c r="Q72" s="43"/>
      <c r="R72" s="43"/>
      <c r="S72" s="43"/>
      <c r="T72" s="43"/>
    </row>
    <row r="73" spans="1:20" ht="13.5" customHeight="1" x14ac:dyDescent="0.2">
      <c r="A73" s="125" t="s">
        <v>136</v>
      </c>
      <c r="B73" s="67"/>
      <c r="C73" s="55">
        <f>SUM(C71)-(C71*20%)</f>
        <v>112</v>
      </c>
      <c r="D73" s="75"/>
      <c r="E73" s="71">
        <f>SUM(C73*D73)</f>
        <v>0</v>
      </c>
      <c r="F73" s="55">
        <f>SUM(F71)-(F71*20%)</f>
        <v>96</v>
      </c>
      <c r="G73" s="75"/>
      <c r="H73" s="71">
        <f>SUM(F73*G73)</f>
        <v>0</v>
      </c>
      <c r="I73" s="55">
        <f>SUM(I71)-(I71*20%)</f>
        <v>72</v>
      </c>
      <c r="J73" s="75"/>
      <c r="K73" s="71">
        <f>SUM(I73*J73)</f>
        <v>0</v>
      </c>
      <c r="M73" s="77"/>
      <c r="N73" s="77"/>
      <c r="O73" s="77"/>
      <c r="P73" s="77"/>
      <c r="Q73" s="43"/>
      <c r="R73" s="43"/>
      <c r="S73" s="43"/>
      <c r="T73" s="43"/>
    </row>
    <row r="74" spans="1:20" ht="13.5" customHeight="1" x14ac:dyDescent="0.2">
      <c r="A74" s="125" t="s">
        <v>137</v>
      </c>
      <c r="B74" s="67"/>
      <c r="C74" s="55">
        <v>66</v>
      </c>
      <c r="D74" s="75"/>
      <c r="E74" s="71">
        <f>SUM(C74*D74)</f>
        <v>0</v>
      </c>
      <c r="F74" s="55">
        <v>54</v>
      </c>
      <c r="G74" s="75"/>
      <c r="H74" s="71">
        <f>SUM(F74*G74)</f>
        <v>0</v>
      </c>
      <c r="I74" s="55">
        <v>42</v>
      </c>
      <c r="J74" s="75"/>
      <c r="K74" s="71">
        <f>SUM(I74*J74)</f>
        <v>0</v>
      </c>
      <c r="Q74" s="43"/>
    </row>
    <row r="75" spans="1:20" ht="13.5" customHeight="1" x14ac:dyDescent="0.2">
      <c r="A75" s="78"/>
      <c r="B75" s="78"/>
      <c r="C75" s="78"/>
      <c r="D75" s="78"/>
      <c r="E75" s="79"/>
      <c r="G75" s="80"/>
      <c r="H75" s="273" t="s">
        <v>138</v>
      </c>
      <c r="I75" s="274"/>
      <c r="J75" s="275"/>
      <c r="K75" s="62">
        <f>SUM(K71:K74,H71:H74,E71:E74)</f>
        <v>0</v>
      </c>
      <c r="Q75" s="43"/>
    </row>
    <row r="76" spans="1:20" ht="13.5" customHeight="1" x14ac:dyDescent="0.2">
      <c r="A76" s="189" t="s">
        <v>139</v>
      </c>
      <c r="B76" s="78"/>
      <c r="C76" s="78"/>
      <c r="D76" s="78"/>
      <c r="E76" s="79"/>
      <c r="G76" s="80"/>
      <c r="H76" s="63"/>
      <c r="I76" s="63"/>
      <c r="J76" s="63"/>
      <c r="K76" s="64"/>
      <c r="Q76" s="43"/>
    </row>
    <row r="77" spans="1:20" ht="13.5" customHeight="1" x14ac:dyDescent="0.2">
      <c r="A77" s="271" t="s">
        <v>140</v>
      </c>
      <c r="B77" s="271"/>
      <c r="C77" s="271"/>
      <c r="N77" s="262"/>
      <c r="O77" s="262"/>
      <c r="P77" s="61"/>
    </row>
    <row r="78" spans="1:20" ht="13.5" customHeight="1" x14ac:dyDescent="0.2">
      <c r="A78" s="65" t="s">
        <v>141</v>
      </c>
      <c r="B78" s="81" t="s">
        <v>142</v>
      </c>
      <c r="C78" s="65" t="s">
        <v>124</v>
      </c>
      <c r="D78" s="82" t="s">
        <v>0</v>
      </c>
      <c r="E78" s="66" t="s">
        <v>143</v>
      </c>
      <c r="F78" s="65" t="s">
        <v>124</v>
      </c>
      <c r="G78" s="82" t="s">
        <v>0</v>
      </c>
      <c r="H78" s="66" t="s">
        <v>4</v>
      </c>
      <c r="I78" s="66" t="s">
        <v>124</v>
      </c>
      <c r="J78" s="66" t="s">
        <v>0</v>
      </c>
      <c r="K78" s="64"/>
      <c r="N78" s="73"/>
      <c r="O78" s="73"/>
      <c r="P78" s="61"/>
    </row>
    <row r="79" spans="1:20" ht="13.5" customHeight="1" x14ac:dyDescent="0.2">
      <c r="A79" s="66" t="s">
        <v>145</v>
      </c>
      <c r="B79" s="55">
        <v>20</v>
      </c>
      <c r="C79" s="70"/>
      <c r="D79" s="83">
        <f>SUM(B79*C79)</f>
        <v>0</v>
      </c>
      <c r="E79" s="55">
        <v>10</v>
      </c>
      <c r="F79" s="70"/>
      <c r="G79" s="83">
        <f>SUM(E79*F79)</f>
        <v>0</v>
      </c>
      <c r="H79" s="69"/>
      <c r="I79" s="70"/>
      <c r="J79" s="71">
        <f>SUM(H79*I79)</f>
        <v>0</v>
      </c>
      <c r="M79" s="73"/>
      <c r="N79" s="262"/>
      <c r="O79" s="262"/>
      <c r="P79" s="61"/>
    </row>
    <row r="80" spans="1:20" ht="13.5" customHeight="1" x14ac:dyDescent="0.2">
      <c r="A80" s="66" t="s">
        <v>146</v>
      </c>
      <c r="B80" s="55">
        <v>20</v>
      </c>
      <c r="C80" s="70"/>
      <c r="D80" s="83">
        <f>SUM(B80*C80)</f>
        <v>0</v>
      </c>
      <c r="E80" s="55"/>
      <c r="F80" s="84"/>
      <c r="G80" s="83">
        <f>SUM(E80*F80)</f>
        <v>0</v>
      </c>
      <c r="H80" s="55"/>
      <c r="I80" s="84"/>
      <c r="J80" s="71">
        <f>SUM(H80*I80)</f>
        <v>0</v>
      </c>
      <c r="K80" s="73"/>
      <c r="N80" s="87"/>
      <c r="O80" s="87"/>
      <c r="P80" s="87"/>
    </row>
    <row r="81" spans="1:20" ht="13.5" customHeight="1" x14ac:dyDescent="0.2">
      <c r="H81" s="260" t="s">
        <v>147</v>
      </c>
      <c r="I81" s="260"/>
      <c r="J81" s="260"/>
      <c r="K81" s="62">
        <f>SUM(D79:D80,G79:G80,J79:J80)</f>
        <v>0</v>
      </c>
      <c r="M81" s="87"/>
      <c r="N81" s="87"/>
      <c r="O81" s="87"/>
      <c r="P81" s="87"/>
    </row>
    <row r="82" spans="1:20" ht="13.5" customHeight="1" x14ac:dyDescent="0.2">
      <c r="H82" s="131"/>
      <c r="I82" s="131"/>
      <c r="J82" s="131"/>
      <c r="K82" s="130"/>
      <c r="M82" s="93" t="s">
        <v>188</v>
      </c>
      <c r="N82" s="87"/>
      <c r="O82" s="87"/>
      <c r="P82" s="87"/>
    </row>
    <row r="83" spans="1:20" ht="13.5" customHeight="1" x14ac:dyDescent="0.2">
      <c r="K83" s="64"/>
      <c r="M83" s="89">
        <f>SUM(K55+K67+K75+K81)</f>
        <v>0</v>
      </c>
      <c r="N83" s="77"/>
      <c r="O83" s="77"/>
      <c r="P83" s="77"/>
    </row>
    <row r="84" spans="1:20" ht="8.25" customHeight="1" x14ac:dyDescent="0.2"/>
    <row r="85" spans="1:20" ht="27" customHeight="1" x14ac:dyDescent="0.2">
      <c r="A85" s="278" t="s">
        <v>149</v>
      </c>
      <c r="B85" s="278"/>
      <c r="C85" s="278"/>
      <c r="D85" s="278"/>
      <c r="E85" s="278"/>
      <c r="F85" s="278"/>
      <c r="G85" s="278"/>
      <c r="H85" s="278"/>
      <c r="I85" s="278"/>
      <c r="J85" s="278"/>
      <c r="K85" s="278"/>
      <c r="L85" s="278"/>
      <c r="M85" s="278"/>
      <c r="N85" s="278"/>
      <c r="O85" s="92"/>
      <c r="P85" s="92"/>
      <c r="Q85" s="92"/>
    </row>
    <row r="86" spans="1:20" s="44" customFormat="1" ht="9.75" customHeight="1" x14ac:dyDescent="0.2">
      <c r="Q86" s="45"/>
      <c r="R86" s="45"/>
      <c r="S86" s="45"/>
      <c r="T86" s="45"/>
    </row>
    <row r="87" spans="1:20" s="44" customFormat="1" x14ac:dyDescent="0.2">
      <c r="A87" s="189" t="s">
        <v>109</v>
      </c>
      <c r="Q87" s="45"/>
      <c r="R87" s="45"/>
      <c r="S87" s="45"/>
      <c r="T87" s="45"/>
    </row>
    <row r="88" spans="1:20" s="44" customFormat="1" ht="13.5" customHeight="1" x14ac:dyDescent="0.2">
      <c r="A88" s="46"/>
      <c r="B88" s="277" t="s">
        <v>115</v>
      </c>
      <c r="C88" s="277"/>
      <c r="D88" s="277"/>
      <c r="E88" s="277"/>
      <c r="F88" s="99"/>
      <c r="Q88" s="45"/>
      <c r="R88" s="45"/>
      <c r="S88" s="45"/>
      <c r="T88" s="45"/>
    </row>
    <row r="89" spans="1:20" s="44" customFormat="1" x14ac:dyDescent="0.2">
      <c r="A89" s="46"/>
      <c r="B89" s="279" t="s">
        <v>117</v>
      </c>
      <c r="C89" s="279"/>
      <c r="D89" s="279"/>
      <c r="E89" s="279"/>
      <c r="F89" s="91"/>
      <c r="Q89" s="45"/>
      <c r="R89" s="45"/>
      <c r="S89" s="45"/>
      <c r="T89" s="45"/>
    </row>
    <row r="90" spans="1:20" s="44" customFormat="1" x14ac:dyDescent="0.2">
      <c r="A90" s="46"/>
      <c r="B90" s="280" t="s">
        <v>119</v>
      </c>
      <c r="C90" s="281"/>
      <c r="D90" s="281"/>
      <c r="E90" s="282"/>
      <c r="F90" s="90">
        <f>F88*F89</f>
        <v>0</v>
      </c>
      <c r="L90" s="47"/>
      <c r="R90" s="45"/>
      <c r="S90" s="45"/>
      <c r="T90" s="45"/>
    </row>
    <row r="91" spans="1:20" s="44" customFormat="1" ht="5.25" customHeight="1" x14ac:dyDescent="0.2">
      <c r="A91" s="46"/>
      <c r="B91" s="100"/>
      <c r="C91" s="100"/>
      <c r="D91" s="100"/>
      <c r="E91" s="100"/>
      <c r="L91" s="47"/>
      <c r="R91" s="45"/>
      <c r="S91" s="45"/>
      <c r="T91" s="45"/>
    </row>
    <row r="92" spans="1:20" ht="13.5" customHeight="1" x14ac:dyDescent="0.2">
      <c r="A92" s="271" t="s">
        <v>110</v>
      </c>
      <c r="B92" s="271"/>
      <c r="C92" s="271"/>
      <c r="D92" s="271"/>
      <c r="E92" s="118"/>
      <c r="G92" s="118"/>
      <c r="Q92" s="43"/>
    </row>
    <row r="93" spans="1:20" s="53" customFormat="1" ht="25.5" x14ac:dyDescent="0.2">
      <c r="A93" s="48" t="s">
        <v>111</v>
      </c>
      <c r="B93" s="49" t="s">
        <v>154</v>
      </c>
      <c r="C93" s="49" t="s">
        <v>112</v>
      </c>
      <c r="D93" s="49" t="s">
        <v>1</v>
      </c>
      <c r="E93" s="50" t="s">
        <v>155</v>
      </c>
      <c r="F93" s="49" t="s">
        <v>112</v>
      </c>
      <c r="G93" s="51" t="s">
        <v>1</v>
      </c>
      <c r="H93" s="52" t="s">
        <v>113</v>
      </c>
      <c r="I93" s="115" t="s">
        <v>112</v>
      </c>
      <c r="J93" s="52" t="s">
        <v>1</v>
      </c>
      <c r="K93" s="50" t="s">
        <v>3</v>
      </c>
      <c r="R93" s="54"/>
      <c r="S93" s="54"/>
      <c r="T93" s="54"/>
    </row>
    <row r="94" spans="1:20" ht="13.5" customHeight="1" x14ac:dyDescent="0.2">
      <c r="A94" s="124" t="s">
        <v>114</v>
      </c>
      <c r="B94" s="55">
        <v>0.32</v>
      </c>
      <c r="C94" s="56"/>
      <c r="D94" s="57">
        <f>B94*C94</f>
        <v>0</v>
      </c>
      <c r="E94" s="58">
        <v>0.4</v>
      </c>
      <c r="F94" s="56"/>
      <c r="G94" s="59">
        <f>E94*F94</f>
        <v>0</v>
      </c>
      <c r="H94" s="55">
        <v>0.23</v>
      </c>
      <c r="I94" s="56"/>
      <c r="J94" s="57">
        <f>H94*I94</f>
        <v>0</v>
      </c>
      <c r="K94" s="60">
        <f>D94+G94+J94</f>
        <v>0</v>
      </c>
      <c r="M94" s="276"/>
      <c r="N94" s="116"/>
      <c r="Q94" s="116"/>
      <c r="T94" s="61"/>
    </row>
    <row r="95" spans="1:20" ht="13.5" customHeight="1" x14ac:dyDescent="0.2">
      <c r="A95" s="124" t="s">
        <v>116</v>
      </c>
      <c r="B95" s="55">
        <v>0.41</v>
      </c>
      <c r="C95" s="56"/>
      <c r="D95" s="57">
        <f t="shared" ref="D95:D96" si="8">B95*C95</f>
        <v>0</v>
      </c>
      <c r="E95" s="58">
        <v>0.51</v>
      </c>
      <c r="F95" s="56"/>
      <c r="G95" s="59">
        <f t="shared" ref="G95:G96" si="9">E95*F95</f>
        <v>0</v>
      </c>
      <c r="H95" s="55">
        <v>0.3</v>
      </c>
      <c r="I95" s="56"/>
      <c r="J95" s="57">
        <f t="shared" ref="J95:J96" si="10">H95*I95</f>
        <v>0</v>
      </c>
      <c r="K95" s="60">
        <f t="shared" ref="K95:K96" si="11">D95+G95+J95</f>
        <v>0</v>
      </c>
      <c r="M95" s="276"/>
      <c r="N95" s="116"/>
      <c r="Q95" s="117"/>
      <c r="R95" s="43"/>
      <c r="S95" s="43"/>
      <c r="T95" s="61"/>
    </row>
    <row r="96" spans="1:20" ht="13.5" customHeight="1" x14ac:dyDescent="0.2">
      <c r="A96" s="124" t="s">
        <v>118</v>
      </c>
      <c r="B96" s="55">
        <v>0.45</v>
      </c>
      <c r="C96" s="56"/>
      <c r="D96" s="57">
        <f t="shared" si="8"/>
        <v>0</v>
      </c>
      <c r="E96" s="58">
        <v>0.55000000000000004</v>
      </c>
      <c r="F96" s="56"/>
      <c r="G96" s="59">
        <f t="shared" si="9"/>
        <v>0</v>
      </c>
      <c r="H96" s="55">
        <v>0.32</v>
      </c>
      <c r="I96" s="56"/>
      <c r="J96" s="57">
        <f t="shared" si="10"/>
        <v>0</v>
      </c>
      <c r="K96" s="60">
        <f t="shared" si="11"/>
        <v>0</v>
      </c>
      <c r="N96" s="117"/>
      <c r="O96" s="44"/>
      <c r="P96" s="44"/>
      <c r="Q96" s="44"/>
      <c r="R96" s="43"/>
      <c r="S96" s="43"/>
      <c r="T96" s="43"/>
    </row>
    <row r="97" spans="1:20" ht="13.5" customHeight="1" x14ac:dyDescent="0.2">
      <c r="H97" s="260" t="s">
        <v>120</v>
      </c>
      <c r="I97" s="260"/>
      <c r="J97" s="260"/>
      <c r="K97" s="62">
        <f>SUM(K94:K96)</f>
        <v>0</v>
      </c>
      <c r="M97" s="44"/>
      <c r="N97" s="44"/>
      <c r="Q97" s="43"/>
      <c r="R97" s="43"/>
      <c r="S97" s="43"/>
      <c r="T97" s="43"/>
    </row>
    <row r="98" spans="1:20" ht="13.5" customHeight="1" x14ac:dyDescent="0.2">
      <c r="A98" s="189" t="s">
        <v>121</v>
      </c>
      <c r="H98" s="63"/>
      <c r="I98" s="63"/>
      <c r="J98" s="63"/>
      <c r="K98" s="64"/>
      <c r="Q98" s="43"/>
      <c r="R98" s="43"/>
      <c r="S98" s="43"/>
      <c r="T98" s="43"/>
    </row>
    <row r="99" spans="1:20" ht="13.5" customHeight="1" x14ac:dyDescent="0.2">
      <c r="A99" s="261" t="s">
        <v>122</v>
      </c>
      <c r="B99" s="261"/>
      <c r="C99" s="261"/>
      <c r="M99" s="42"/>
      <c r="N99" s="42"/>
      <c r="O99" s="42"/>
      <c r="P99" s="42"/>
      <c r="Q99" s="43"/>
      <c r="R99" s="43"/>
      <c r="S99" s="43"/>
      <c r="T99" s="43"/>
    </row>
    <row r="100" spans="1:20" ht="13.5" customHeight="1" x14ac:dyDescent="0.2">
      <c r="A100" s="262"/>
      <c r="B100" s="262"/>
      <c r="C100" s="262"/>
      <c r="D100" s="262"/>
      <c r="H100" s="65" t="s">
        <v>123</v>
      </c>
      <c r="I100" s="65" t="s">
        <v>124</v>
      </c>
      <c r="J100" s="66" t="s">
        <v>0</v>
      </c>
      <c r="K100" s="73"/>
      <c r="M100" s="42"/>
      <c r="N100" s="42"/>
      <c r="O100" s="42"/>
      <c r="P100" s="42"/>
      <c r="Q100" s="43"/>
      <c r="R100" s="43"/>
      <c r="S100" s="43"/>
      <c r="T100" s="43"/>
    </row>
    <row r="101" spans="1:20" ht="13.5" customHeight="1" x14ac:dyDescent="0.2">
      <c r="A101" s="263" t="s">
        <v>2</v>
      </c>
      <c r="B101" s="264"/>
      <c r="C101" s="264"/>
      <c r="D101" s="264"/>
      <c r="E101" s="67"/>
      <c r="F101" s="67"/>
      <c r="G101" s="68"/>
      <c r="H101" s="69"/>
      <c r="I101" s="70"/>
      <c r="J101" s="71">
        <f>SUM(H101*I101)</f>
        <v>0</v>
      </c>
      <c r="K101" s="64"/>
      <c r="M101" s="42"/>
      <c r="N101" s="42"/>
      <c r="O101" s="42"/>
      <c r="P101" s="42"/>
      <c r="Q101" s="43"/>
      <c r="R101" s="43"/>
      <c r="S101" s="43"/>
      <c r="T101" s="43"/>
    </row>
    <row r="102" spans="1:20" ht="13.5" customHeight="1" x14ac:dyDescent="0.2">
      <c r="A102" s="269" t="s">
        <v>125</v>
      </c>
      <c r="B102" s="270"/>
      <c r="C102" s="270"/>
      <c r="D102" s="270"/>
      <c r="H102" s="69"/>
      <c r="I102" s="70"/>
      <c r="J102" s="71">
        <f>SUM(H102*I102)</f>
        <v>0</v>
      </c>
      <c r="K102" s="64"/>
      <c r="M102" s="42"/>
      <c r="N102" s="42"/>
      <c r="O102" s="42"/>
      <c r="P102" s="42"/>
      <c r="Q102" s="43"/>
      <c r="R102" s="43"/>
      <c r="S102" s="43"/>
      <c r="T102" s="43"/>
    </row>
    <row r="103" spans="1:20" s="73" customFormat="1" ht="13.5" customHeight="1" x14ac:dyDescent="0.2">
      <c r="A103" s="266"/>
      <c r="B103" s="267"/>
      <c r="C103" s="267"/>
      <c r="D103" s="267"/>
      <c r="E103" s="267"/>
      <c r="F103" s="267"/>
      <c r="G103" s="268"/>
      <c r="H103" s="55" t="s">
        <v>126</v>
      </c>
      <c r="I103" s="66" t="s">
        <v>124</v>
      </c>
      <c r="J103" s="55" t="s">
        <v>0</v>
      </c>
      <c r="K103" s="72"/>
      <c r="M103" s="74"/>
      <c r="N103" s="74"/>
      <c r="O103" s="74"/>
      <c r="P103" s="74"/>
    </row>
    <row r="104" spans="1:20" ht="13.5" customHeight="1" x14ac:dyDescent="0.2">
      <c r="A104" s="263" t="s">
        <v>127</v>
      </c>
      <c r="B104" s="264"/>
      <c r="C104" s="264"/>
      <c r="D104" s="264"/>
      <c r="E104" s="264"/>
      <c r="F104" s="264"/>
      <c r="G104" s="265"/>
      <c r="H104" s="55">
        <v>1.96</v>
      </c>
      <c r="I104" s="75"/>
      <c r="J104" s="71">
        <f>SUM(H104*I104)</f>
        <v>0</v>
      </c>
      <c r="K104" s="64"/>
      <c r="M104" s="42"/>
      <c r="N104" s="42"/>
      <c r="O104" s="42"/>
      <c r="P104" s="42"/>
      <c r="Q104" s="43"/>
      <c r="R104" s="43"/>
      <c r="S104" s="43"/>
      <c r="T104" s="43"/>
    </row>
    <row r="105" spans="1:20" ht="13.5" customHeight="1" x14ac:dyDescent="0.2">
      <c r="A105" s="263" t="s">
        <v>128</v>
      </c>
      <c r="B105" s="264"/>
      <c r="C105" s="264"/>
      <c r="D105" s="264"/>
      <c r="E105" s="264"/>
      <c r="F105" s="264"/>
      <c r="G105" s="265"/>
      <c r="H105" s="55">
        <v>2.15</v>
      </c>
      <c r="I105" s="75"/>
      <c r="J105" s="71">
        <f>SUM(H105*I105)</f>
        <v>0</v>
      </c>
      <c r="K105" s="64"/>
      <c r="M105" s="42"/>
      <c r="N105" s="42"/>
      <c r="O105" s="42"/>
      <c r="P105" s="42"/>
      <c r="Q105" s="43"/>
      <c r="R105" s="43"/>
      <c r="S105" s="43"/>
      <c r="T105" s="43"/>
    </row>
    <row r="106" spans="1:20" ht="13.5" customHeight="1" x14ac:dyDescent="0.2">
      <c r="A106" s="263" t="s">
        <v>129</v>
      </c>
      <c r="B106" s="264"/>
      <c r="C106" s="264"/>
      <c r="D106" s="264"/>
      <c r="E106" s="264"/>
      <c r="F106" s="264"/>
      <c r="G106" s="265"/>
      <c r="H106" s="69"/>
      <c r="I106" s="75"/>
      <c r="J106" s="71">
        <f>SUM(H106*I106)</f>
        <v>0</v>
      </c>
      <c r="K106" s="64"/>
      <c r="M106" s="73" t="str">
        <f>IF(E92="","",IF(E92&lt;=5,A94,IF(E92&gt;5,"")))</f>
        <v/>
      </c>
      <c r="N106" s="73" t="str">
        <f>IF(E92="","",IF(E92&lt;=5,"",IF(E92=6,A95,IF(E92=7,A95,IF(E92&gt;7,"")))))</f>
        <v/>
      </c>
      <c r="O106" s="73" t="str">
        <f>IF(E92="","",IF(E92&lt;8,"",A96))</f>
        <v/>
      </c>
      <c r="Q106" s="43"/>
      <c r="R106" s="43"/>
      <c r="S106" s="43"/>
      <c r="T106" s="43"/>
    </row>
    <row r="107" spans="1:20" ht="13.5" customHeight="1" x14ac:dyDescent="0.2">
      <c r="A107" s="263" t="s">
        <v>130</v>
      </c>
      <c r="B107" s="264"/>
      <c r="C107" s="264"/>
      <c r="D107" s="264"/>
      <c r="E107" s="264"/>
      <c r="F107" s="264"/>
      <c r="G107" s="265"/>
      <c r="H107" s="69"/>
      <c r="I107" s="75"/>
      <c r="J107" s="71">
        <f>SUM(H107*I107)</f>
        <v>0</v>
      </c>
      <c r="K107" s="64"/>
      <c r="Q107" s="43"/>
      <c r="R107" s="43"/>
      <c r="S107" s="43"/>
      <c r="T107" s="43"/>
    </row>
    <row r="108" spans="1:20" ht="13.5" customHeight="1" x14ac:dyDescent="0.2">
      <c r="A108" s="263" t="s">
        <v>131</v>
      </c>
      <c r="B108" s="264"/>
      <c r="C108" s="264"/>
      <c r="D108" s="264"/>
      <c r="E108" s="264"/>
      <c r="F108" s="264"/>
      <c r="G108" s="265"/>
      <c r="H108" s="69"/>
      <c r="I108" s="75"/>
      <c r="J108" s="71">
        <f>SUM(H108*I108)</f>
        <v>0</v>
      </c>
      <c r="K108" s="64"/>
      <c r="Q108" s="43"/>
      <c r="R108" s="43"/>
      <c r="S108" s="43"/>
      <c r="T108" s="43"/>
    </row>
    <row r="109" spans="1:20" ht="13.5" customHeight="1" x14ac:dyDescent="0.2">
      <c r="H109" s="260" t="s">
        <v>55</v>
      </c>
      <c r="I109" s="260"/>
      <c r="J109" s="272"/>
      <c r="K109" s="76">
        <f>SUM(J103:J108)+J101+J102</f>
        <v>0</v>
      </c>
    </row>
    <row r="110" spans="1:20" ht="13.5" customHeight="1" x14ac:dyDescent="0.2">
      <c r="A110" s="189" t="s">
        <v>132</v>
      </c>
      <c r="H110" s="63"/>
      <c r="I110" s="63"/>
      <c r="J110" s="63"/>
      <c r="K110" s="64"/>
    </row>
    <row r="111" spans="1:20" ht="13.5" customHeight="1" x14ac:dyDescent="0.3">
      <c r="A111" s="133" t="s">
        <v>201</v>
      </c>
      <c r="B111" s="133"/>
      <c r="C111" s="133"/>
      <c r="D111" s="134"/>
      <c r="E111" s="134"/>
      <c r="F111" s="129"/>
      <c r="Q111" s="43"/>
    </row>
    <row r="112" spans="1:20" ht="51.75" customHeight="1" x14ac:dyDescent="0.2">
      <c r="A112" s="125" t="s">
        <v>133</v>
      </c>
      <c r="B112" s="67"/>
      <c r="C112" s="127" t="s">
        <v>171</v>
      </c>
      <c r="D112" s="126" t="s">
        <v>124</v>
      </c>
      <c r="E112" s="126" t="s">
        <v>0</v>
      </c>
      <c r="F112" s="128" t="s">
        <v>172</v>
      </c>
      <c r="G112" s="126" t="s">
        <v>124</v>
      </c>
      <c r="H112" s="126" t="s">
        <v>0</v>
      </c>
      <c r="I112" s="127" t="s">
        <v>173</v>
      </c>
      <c r="J112" s="126" t="s">
        <v>124</v>
      </c>
      <c r="K112" s="126" t="s">
        <v>0</v>
      </c>
      <c r="Q112" s="43"/>
    </row>
    <row r="113" spans="1:20" ht="13.5" customHeight="1" x14ac:dyDescent="0.2">
      <c r="A113" s="125" t="s">
        <v>134</v>
      </c>
      <c r="B113" s="67"/>
      <c r="C113" s="55">
        <v>140</v>
      </c>
      <c r="D113" s="75"/>
      <c r="E113" s="71">
        <f>SUM(C113*D113)</f>
        <v>0</v>
      </c>
      <c r="F113" s="55">
        <v>120</v>
      </c>
      <c r="G113" s="75"/>
      <c r="H113" s="71">
        <f>SUM(F113*G113)</f>
        <v>0</v>
      </c>
      <c r="I113" s="55">
        <v>90</v>
      </c>
      <c r="J113" s="75"/>
      <c r="K113" s="71">
        <f>SUM(I113*J113)</f>
        <v>0</v>
      </c>
      <c r="Q113" s="43"/>
    </row>
    <row r="114" spans="1:20" ht="13.5" customHeight="1" x14ac:dyDescent="0.2">
      <c r="A114" s="125" t="s">
        <v>135</v>
      </c>
      <c r="B114" s="67"/>
      <c r="C114" s="55">
        <f>SUM(C113)-(C113*10%)</f>
        <v>126</v>
      </c>
      <c r="D114" s="75"/>
      <c r="E114" s="71">
        <f>SUM(C114*D114)</f>
        <v>0</v>
      </c>
      <c r="F114" s="55">
        <f>SUM(F113)-(F113*10%)</f>
        <v>108</v>
      </c>
      <c r="G114" s="75"/>
      <c r="H114" s="71">
        <f>SUM(F114*G114)</f>
        <v>0</v>
      </c>
      <c r="I114" s="55">
        <f>SUM(I113)-(I113*10%)</f>
        <v>81</v>
      </c>
      <c r="J114" s="75"/>
      <c r="K114" s="71">
        <f>SUM(I114*J114)</f>
        <v>0</v>
      </c>
      <c r="M114" s="77"/>
      <c r="N114" s="77"/>
      <c r="O114" s="77"/>
      <c r="P114" s="77"/>
      <c r="Q114" s="43"/>
      <c r="R114" s="43"/>
      <c r="S114" s="43"/>
      <c r="T114" s="43"/>
    </row>
    <row r="115" spans="1:20" ht="13.5" customHeight="1" x14ac:dyDescent="0.2">
      <c r="A115" s="125" t="s">
        <v>136</v>
      </c>
      <c r="B115" s="67"/>
      <c r="C115" s="55">
        <f>SUM(C113)-(C113*20%)</f>
        <v>112</v>
      </c>
      <c r="D115" s="75"/>
      <c r="E115" s="71">
        <f>SUM(C115*D115)</f>
        <v>0</v>
      </c>
      <c r="F115" s="55">
        <f>SUM(F113)-(F113*20%)</f>
        <v>96</v>
      </c>
      <c r="G115" s="75"/>
      <c r="H115" s="71">
        <f>SUM(F115*G115)</f>
        <v>0</v>
      </c>
      <c r="I115" s="55">
        <f>SUM(I113)-(I113*20%)</f>
        <v>72</v>
      </c>
      <c r="J115" s="75"/>
      <c r="K115" s="71">
        <f>SUM(I115*J115)</f>
        <v>0</v>
      </c>
      <c r="M115" s="77"/>
      <c r="N115" s="77"/>
      <c r="O115" s="77"/>
      <c r="P115" s="77"/>
      <c r="Q115" s="43"/>
      <c r="R115" s="43"/>
      <c r="S115" s="43"/>
      <c r="T115" s="43"/>
    </row>
    <row r="116" spans="1:20" ht="13.5" customHeight="1" x14ac:dyDescent="0.2">
      <c r="A116" s="125" t="s">
        <v>137</v>
      </c>
      <c r="B116" s="67"/>
      <c r="C116" s="55">
        <v>66</v>
      </c>
      <c r="D116" s="75"/>
      <c r="E116" s="71">
        <f>SUM(C116*D116)</f>
        <v>0</v>
      </c>
      <c r="F116" s="55">
        <v>54</v>
      </c>
      <c r="G116" s="75"/>
      <c r="H116" s="71">
        <f>SUM(F116*G116)</f>
        <v>0</v>
      </c>
      <c r="I116" s="55">
        <v>42</v>
      </c>
      <c r="J116" s="75"/>
      <c r="K116" s="71">
        <f>SUM(I116*J116)</f>
        <v>0</v>
      </c>
      <c r="Q116" s="43"/>
    </row>
    <row r="117" spans="1:20" ht="13.5" customHeight="1" x14ac:dyDescent="0.2">
      <c r="A117" s="78"/>
      <c r="B117" s="78"/>
      <c r="C117" s="78"/>
      <c r="D117" s="78"/>
      <c r="E117" s="79"/>
      <c r="G117" s="80"/>
      <c r="H117" s="273" t="s">
        <v>138</v>
      </c>
      <c r="I117" s="274"/>
      <c r="J117" s="275"/>
      <c r="K117" s="62">
        <f>SUM(K113:K116,H113:H116,E113:E116)</f>
        <v>0</v>
      </c>
      <c r="Q117" s="43"/>
    </row>
    <row r="118" spans="1:20" ht="13.5" customHeight="1" x14ac:dyDescent="0.2">
      <c r="A118" s="189" t="s">
        <v>139</v>
      </c>
      <c r="B118" s="78"/>
      <c r="C118" s="78"/>
      <c r="D118" s="78"/>
      <c r="E118" s="79"/>
      <c r="G118" s="80"/>
      <c r="H118" s="63"/>
      <c r="I118" s="63"/>
      <c r="J118" s="63"/>
      <c r="K118" s="64"/>
      <c r="Q118" s="43"/>
    </row>
    <row r="119" spans="1:20" ht="13.5" customHeight="1" x14ac:dyDescent="0.2">
      <c r="A119" s="271" t="s">
        <v>140</v>
      </c>
      <c r="B119" s="271"/>
      <c r="C119" s="271"/>
      <c r="N119" s="262"/>
      <c r="O119" s="262"/>
      <c r="P119" s="61"/>
    </row>
    <row r="120" spans="1:20" ht="13.5" customHeight="1" x14ac:dyDescent="0.2">
      <c r="A120" s="65" t="s">
        <v>141</v>
      </c>
      <c r="B120" s="81" t="s">
        <v>142</v>
      </c>
      <c r="C120" s="65" t="s">
        <v>124</v>
      </c>
      <c r="D120" s="82" t="s">
        <v>0</v>
      </c>
      <c r="E120" s="66" t="s">
        <v>143</v>
      </c>
      <c r="F120" s="65" t="s">
        <v>124</v>
      </c>
      <c r="G120" s="82" t="s">
        <v>0</v>
      </c>
      <c r="H120" s="66" t="s">
        <v>4</v>
      </c>
      <c r="I120" s="66" t="s">
        <v>124</v>
      </c>
      <c r="J120" s="66" t="s">
        <v>0</v>
      </c>
      <c r="K120" s="64"/>
      <c r="N120" s="73"/>
      <c r="O120" s="73"/>
      <c r="P120" s="61"/>
    </row>
    <row r="121" spans="1:20" ht="13.5" customHeight="1" x14ac:dyDescent="0.2">
      <c r="A121" s="66" t="s">
        <v>145</v>
      </c>
      <c r="B121" s="55">
        <v>20</v>
      </c>
      <c r="C121" s="70"/>
      <c r="D121" s="83">
        <f>SUM(B121*C121)</f>
        <v>0</v>
      </c>
      <c r="E121" s="55">
        <v>10</v>
      </c>
      <c r="F121" s="70"/>
      <c r="G121" s="83">
        <f>SUM(E121*F121)</f>
        <v>0</v>
      </c>
      <c r="H121" s="69"/>
      <c r="I121" s="70"/>
      <c r="J121" s="71">
        <f>SUM(H121*I121)</f>
        <v>0</v>
      </c>
      <c r="M121" s="73"/>
      <c r="N121" s="262"/>
      <c r="O121" s="262"/>
      <c r="P121" s="61"/>
    </row>
    <row r="122" spans="1:20" ht="13.5" customHeight="1" x14ac:dyDescent="0.2">
      <c r="A122" s="66" t="s">
        <v>146</v>
      </c>
      <c r="B122" s="55">
        <v>20</v>
      </c>
      <c r="C122" s="70"/>
      <c r="D122" s="83">
        <f>SUM(B122*C122)</f>
        <v>0</v>
      </c>
      <c r="E122" s="55"/>
      <c r="F122" s="84"/>
      <c r="G122" s="83">
        <f>SUM(E122*F122)</f>
        <v>0</v>
      </c>
      <c r="H122" s="55"/>
      <c r="I122" s="84"/>
      <c r="J122" s="71">
        <f>SUM(H122*I122)</f>
        <v>0</v>
      </c>
      <c r="K122" s="73"/>
      <c r="N122" s="87"/>
      <c r="O122" s="87"/>
      <c r="P122" s="87"/>
    </row>
    <row r="123" spans="1:20" ht="13.5" customHeight="1" x14ac:dyDescent="0.2">
      <c r="H123" s="260" t="s">
        <v>147</v>
      </c>
      <c r="I123" s="260"/>
      <c r="J123" s="260"/>
      <c r="K123" s="62">
        <f>SUM(D121:D122,G121:G122,J121:J122)</f>
        <v>0</v>
      </c>
      <c r="M123" s="87"/>
      <c r="N123" s="87"/>
      <c r="O123" s="87"/>
      <c r="P123" s="87"/>
    </row>
    <row r="124" spans="1:20" ht="13.5" customHeight="1" x14ac:dyDescent="0.2">
      <c r="H124" s="131"/>
      <c r="I124" s="131"/>
      <c r="J124" s="131"/>
      <c r="K124" s="130"/>
      <c r="M124" s="93" t="s">
        <v>187</v>
      </c>
      <c r="N124" s="87"/>
      <c r="O124" s="87"/>
      <c r="P124" s="87"/>
    </row>
    <row r="125" spans="1:20" ht="13.5" customHeight="1" x14ac:dyDescent="0.2">
      <c r="K125" s="64"/>
      <c r="M125" s="89">
        <f>SUM(K97+K109+K117+K123)</f>
        <v>0</v>
      </c>
      <c r="N125" s="77"/>
      <c r="O125" s="77"/>
      <c r="P125" s="77"/>
    </row>
    <row r="126" spans="1:20" ht="13.5" customHeight="1" x14ac:dyDescent="0.2">
      <c r="N126" s="77"/>
      <c r="O126" s="77"/>
      <c r="P126" s="77"/>
    </row>
    <row r="127" spans="1:20" ht="8.25" customHeight="1" x14ac:dyDescent="0.2">
      <c r="A127" s="102"/>
      <c r="B127" s="102"/>
      <c r="C127" s="102"/>
      <c r="D127" s="102"/>
      <c r="E127" s="102"/>
      <c r="F127" s="102"/>
      <c r="G127" s="102"/>
      <c r="H127" s="102"/>
      <c r="I127" s="102"/>
      <c r="J127" s="102"/>
    </row>
    <row r="128" spans="1:20" ht="27" customHeight="1" x14ac:dyDescent="0.2">
      <c r="A128" s="278" t="s">
        <v>170</v>
      </c>
      <c r="B128" s="278"/>
      <c r="C128" s="278"/>
      <c r="D128" s="278"/>
      <c r="E128" s="278"/>
      <c r="F128" s="278"/>
      <c r="G128" s="278"/>
      <c r="H128" s="278"/>
      <c r="I128" s="278"/>
      <c r="J128" s="278"/>
      <c r="K128" s="278"/>
      <c r="L128" s="278"/>
      <c r="M128" s="278"/>
      <c r="N128" s="278"/>
      <c r="O128" s="92"/>
      <c r="P128" s="92"/>
      <c r="Q128" s="92"/>
    </row>
    <row r="129" spans="1:20" s="44" customFormat="1" ht="9.75" customHeight="1" x14ac:dyDescent="0.2">
      <c r="Q129" s="45"/>
      <c r="R129" s="45"/>
      <c r="S129" s="45"/>
      <c r="T129" s="45"/>
    </row>
    <row r="130" spans="1:20" s="44" customFormat="1" x14ac:dyDescent="0.2">
      <c r="A130" s="189" t="s">
        <v>109</v>
      </c>
      <c r="Q130" s="45"/>
      <c r="R130" s="45"/>
      <c r="S130" s="45"/>
      <c r="T130" s="45"/>
    </row>
    <row r="131" spans="1:20" s="44" customFormat="1" ht="13.5" customHeight="1" x14ac:dyDescent="0.2">
      <c r="A131" s="46"/>
      <c r="B131" s="277" t="s">
        <v>115</v>
      </c>
      <c r="C131" s="277"/>
      <c r="D131" s="277"/>
      <c r="E131" s="277"/>
      <c r="F131" s="99"/>
      <c r="Q131" s="45"/>
      <c r="R131" s="45"/>
      <c r="S131" s="45"/>
      <c r="T131" s="45"/>
    </row>
    <row r="132" spans="1:20" s="44" customFormat="1" x14ac:dyDescent="0.2">
      <c r="A132" s="46"/>
      <c r="B132" s="279" t="s">
        <v>117</v>
      </c>
      <c r="C132" s="279"/>
      <c r="D132" s="279"/>
      <c r="E132" s="279"/>
      <c r="F132" s="91"/>
      <c r="Q132" s="45"/>
      <c r="R132" s="45"/>
      <c r="S132" s="45"/>
      <c r="T132" s="45"/>
    </row>
    <row r="133" spans="1:20" s="44" customFormat="1" x14ac:dyDescent="0.2">
      <c r="A133" s="46"/>
      <c r="B133" s="280" t="s">
        <v>119</v>
      </c>
      <c r="C133" s="281"/>
      <c r="D133" s="281"/>
      <c r="E133" s="282"/>
      <c r="F133" s="90">
        <f>F131*F132</f>
        <v>0</v>
      </c>
      <c r="L133" s="47"/>
      <c r="R133" s="45"/>
      <c r="S133" s="45"/>
      <c r="T133" s="45"/>
    </row>
    <row r="134" spans="1:20" s="44" customFormat="1" ht="5.25" customHeight="1" x14ac:dyDescent="0.2">
      <c r="A134" s="46"/>
      <c r="B134" s="100"/>
      <c r="C134" s="100"/>
      <c r="D134" s="100"/>
      <c r="E134" s="100"/>
      <c r="L134" s="47"/>
      <c r="R134" s="45"/>
      <c r="S134" s="45"/>
      <c r="T134" s="45"/>
    </row>
    <row r="135" spans="1:20" ht="13.5" customHeight="1" x14ac:dyDescent="0.2">
      <c r="A135" s="271" t="s">
        <v>110</v>
      </c>
      <c r="B135" s="271"/>
      <c r="C135" s="271"/>
      <c r="D135" s="271"/>
      <c r="E135" s="118"/>
      <c r="G135" s="118"/>
      <c r="Q135" s="43"/>
    </row>
    <row r="136" spans="1:20" s="53" customFormat="1" ht="25.5" x14ac:dyDescent="0.2">
      <c r="A136" s="48" t="s">
        <v>111</v>
      </c>
      <c r="B136" s="49" t="s">
        <v>154</v>
      </c>
      <c r="C136" s="49" t="s">
        <v>112</v>
      </c>
      <c r="D136" s="49" t="s">
        <v>1</v>
      </c>
      <c r="E136" s="50" t="s">
        <v>155</v>
      </c>
      <c r="F136" s="49" t="s">
        <v>112</v>
      </c>
      <c r="G136" s="51" t="s">
        <v>1</v>
      </c>
      <c r="H136" s="52" t="s">
        <v>113</v>
      </c>
      <c r="I136" s="115" t="s">
        <v>112</v>
      </c>
      <c r="J136" s="52" t="s">
        <v>1</v>
      </c>
      <c r="K136" s="50" t="s">
        <v>3</v>
      </c>
      <c r="R136" s="54"/>
      <c r="S136" s="54"/>
      <c r="T136" s="54"/>
    </row>
    <row r="137" spans="1:20" ht="13.5" customHeight="1" x14ac:dyDescent="0.2">
      <c r="A137" s="124" t="s">
        <v>114</v>
      </c>
      <c r="B137" s="55">
        <v>0.32</v>
      </c>
      <c r="C137" s="56"/>
      <c r="D137" s="57">
        <f>B137*C137</f>
        <v>0</v>
      </c>
      <c r="E137" s="58">
        <v>0.4</v>
      </c>
      <c r="F137" s="56"/>
      <c r="G137" s="59">
        <f>E137*F137</f>
        <v>0</v>
      </c>
      <c r="H137" s="55">
        <v>0.23</v>
      </c>
      <c r="I137" s="56"/>
      <c r="J137" s="57">
        <f>H137*I137</f>
        <v>0</v>
      </c>
      <c r="K137" s="60">
        <f>D137+G137+J137</f>
        <v>0</v>
      </c>
      <c r="M137" s="276"/>
      <c r="N137" s="116"/>
      <c r="Q137" s="116"/>
      <c r="T137" s="61"/>
    </row>
    <row r="138" spans="1:20" ht="13.5" customHeight="1" x14ac:dyDescent="0.2">
      <c r="A138" s="124" t="s">
        <v>116</v>
      </c>
      <c r="B138" s="55">
        <v>0.41</v>
      </c>
      <c r="C138" s="56"/>
      <c r="D138" s="57">
        <f t="shared" ref="D138:D139" si="12">B138*C138</f>
        <v>0</v>
      </c>
      <c r="E138" s="58">
        <v>0.51</v>
      </c>
      <c r="F138" s="56"/>
      <c r="G138" s="59">
        <f t="shared" ref="G138:G139" si="13">E138*F138</f>
        <v>0</v>
      </c>
      <c r="H138" s="55">
        <v>0.3</v>
      </c>
      <c r="I138" s="56"/>
      <c r="J138" s="57">
        <f t="shared" ref="J138:J139" si="14">H138*I138</f>
        <v>0</v>
      </c>
      <c r="K138" s="60">
        <f t="shared" ref="K138:K139" si="15">D138+G138+J138</f>
        <v>0</v>
      </c>
      <c r="M138" s="276"/>
      <c r="N138" s="116"/>
      <c r="Q138" s="117"/>
      <c r="R138" s="43"/>
      <c r="S138" s="43"/>
      <c r="T138" s="61"/>
    </row>
    <row r="139" spans="1:20" ht="13.5" customHeight="1" x14ac:dyDescent="0.2">
      <c r="A139" s="124" t="s">
        <v>118</v>
      </c>
      <c r="B139" s="55">
        <v>0.45</v>
      </c>
      <c r="C139" s="56"/>
      <c r="D139" s="57">
        <f t="shared" si="12"/>
        <v>0</v>
      </c>
      <c r="E139" s="58">
        <v>0.55000000000000004</v>
      </c>
      <c r="F139" s="56"/>
      <c r="G139" s="59">
        <f t="shared" si="13"/>
        <v>0</v>
      </c>
      <c r="H139" s="55">
        <v>0.32</v>
      </c>
      <c r="I139" s="56"/>
      <c r="J139" s="57">
        <f t="shared" si="14"/>
        <v>0</v>
      </c>
      <c r="K139" s="60">
        <f t="shared" si="15"/>
        <v>0</v>
      </c>
      <c r="N139" s="117"/>
      <c r="O139" s="44"/>
      <c r="P139" s="44"/>
      <c r="Q139" s="44"/>
      <c r="R139" s="43"/>
      <c r="S139" s="43"/>
      <c r="T139" s="43"/>
    </row>
    <row r="140" spans="1:20" ht="13.5" customHeight="1" x14ac:dyDescent="0.2">
      <c r="H140" s="260" t="s">
        <v>120</v>
      </c>
      <c r="I140" s="260"/>
      <c r="J140" s="260"/>
      <c r="K140" s="62">
        <f>SUM(K137:K139)</f>
        <v>0</v>
      </c>
      <c r="M140" s="44"/>
      <c r="N140" s="44"/>
      <c r="Q140" s="43"/>
      <c r="R140" s="43"/>
      <c r="S140" s="43"/>
      <c r="T140" s="43"/>
    </row>
    <row r="141" spans="1:20" ht="13.5" customHeight="1" x14ac:dyDescent="0.2">
      <c r="A141" s="189" t="s">
        <v>121</v>
      </c>
      <c r="H141" s="63"/>
      <c r="I141" s="63"/>
      <c r="J141" s="63"/>
      <c r="K141" s="64"/>
      <c r="Q141" s="43"/>
      <c r="R141" s="43"/>
      <c r="S141" s="43"/>
      <c r="T141" s="43"/>
    </row>
    <row r="142" spans="1:20" ht="13.5" customHeight="1" x14ac:dyDescent="0.2">
      <c r="A142" s="261" t="s">
        <v>122</v>
      </c>
      <c r="B142" s="261"/>
      <c r="C142" s="261"/>
      <c r="M142" s="42"/>
      <c r="N142" s="42"/>
      <c r="O142" s="42"/>
      <c r="P142" s="42"/>
      <c r="Q142" s="43"/>
      <c r="R142" s="43"/>
      <c r="S142" s="43"/>
      <c r="T142" s="43"/>
    </row>
    <row r="143" spans="1:20" ht="13.5" customHeight="1" x14ac:dyDescent="0.2">
      <c r="A143" s="262"/>
      <c r="B143" s="262"/>
      <c r="C143" s="262"/>
      <c r="D143" s="262"/>
      <c r="H143" s="65" t="s">
        <v>123</v>
      </c>
      <c r="I143" s="65" t="s">
        <v>124</v>
      </c>
      <c r="J143" s="66" t="s">
        <v>0</v>
      </c>
      <c r="K143" s="73"/>
      <c r="M143" s="42"/>
      <c r="N143" s="42"/>
      <c r="O143" s="42"/>
      <c r="P143" s="42"/>
      <c r="Q143" s="43"/>
      <c r="R143" s="43"/>
      <c r="S143" s="43"/>
      <c r="T143" s="43"/>
    </row>
    <row r="144" spans="1:20" ht="13.5" customHeight="1" x14ac:dyDescent="0.2">
      <c r="A144" s="263" t="s">
        <v>2</v>
      </c>
      <c r="B144" s="264"/>
      <c r="C144" s="264"/>
      <c r="D144" s="264"/>
      <c r="E144" s="67"/>
      <c r="F144" s="67"/>
      <c r="G144" s="68"/>
      <c r="H144" s="69"/>
      <c r="I144" s="70"/>
      <c r="J144" s="71">
        <f>SUM(H144*I144)</f>
        <v>0</v>
      </c>
      <c r="K144" s="64"/>
      <c r="M144" s="42"/>
      <c r="N144" s="42"/>
      <c r="O144" s="42"/>
      <c r="P144" s="42"/>
      <c r="Q144" s="43"/>
      <c r="R144" s="43"/>
      <c r="S144" s="43"/>
      <c r="T144" s="43"/>
    </row>
    <row r="145" spans="1:20" ht="13.5" customHeight="1" x14ac:dyDescent="0.2">
      <c r="A145" s="269" t="s">
        <v>125</v>
      </c>
      <c r="B145" s="270"/>
      <c r="C145" s="270"/>
      <c r="D145" s="270"/>
      <c r="H145" s="69"/>
      <c r="I145" s="70"/>
      <c r="J145" s="71">
        <f>SUM(H145*I145)</f>
        <v>0</v>
      </c>
      <c r="K145" s="64"/>
      <c r="M145" s="42"/>
      <c r="N145" s="42"/>
      <c r="O145" s="42"/>
      <c r="P145" s="42"/>
      <c r="Q145" s="43"/>
      <c r="R145" s="43"/>
      <c r="S145" s="43"/>
      <c r="T145" s="43"/>
    </row>
    <row r="146" spans="1:20" s="73" customFormat="1" ht="13.5" customHeight="1" x14ac:dyDescent="0.2">
      <c r="A146" s="266"/>
      <c r="B146" s="267"/>
      <c r="C146" s="267"/>
      <c r="D146" s="267"/>
      <c r="E146" s="267"/>
      <c r="F146" s="267"/>
      <c r="G146" s="268"/>
      <c r="H146" s="55" t="s">
        <v>126</v>
      </c>
      <c r="I146" s="66" t="s">
        <v>124</v>
      </c>
      <c r="J146" s="55" t="s">
        <v>0</v>
      </c>
      <c r="K146" s="72"/>
      <c r="M146" s="74"/>
      <c r="N146" s="74"/>
      <c r="O146" s="74"/>
      <c r="P146" s="74"/>
    </row>
    <row r="147" spans="1:20" ht="13.5" customHeight="1" x14ac:dyDescent="0.2">
      <c r="A147" s="263" t="s">
        <v>127</v>
      </c>
      <c r="B147" s="264"/>
      <c r="C147" s="264"/>
      <c r="D147" s="264"/>
      <c r="E147" s="264"/>
      <c r="F147" s="264"/>
      <c r="G147" s="265"/>
      <c r="H147" s="55">
        <v>1.96</v>
      </c>
      <c r="I147" s="75"/>
      <c r="J147" s="71">
        <f>SUM(H147*I147)</f>
        <v>0</v>
      </c>
      <c r="K147" s="64"/>
      <c r="M147" s="42"/>
      <c r="N147" s="42"/>
      <c r="O147" s="42"/>
      <c r="P147" s="42"/>
      <c r="Q147" s="43"/>
      <c r="R147" s="43"/>
      <c r="S147" s="43"/>
      <c r="T147" s="43"/>
    </row>
    <row r="148" spans="1:20" ht="13.5" customHeight="1" x14ac:dyDescent="0.2">
      <c r="A148" s="263" t="s">
        <v>128</v>
      </c>
      <c r="B148" s="264"/>
      <c r="C148" s="264"/>
      <c r="D148" s="264"/>
      <c r="E148" s="264"/>
      <c r="F148" s="264"/>
      <c r="G148" s="265"/>
      <c r="H148" s="55">
        <v>2.15</v>
      </c>
      <c r="I148" s="75"/>
      <c r="J148" s="71">
        <f>SUM(H148*I148)</f>
        <v>0</v>
      </c>
      <c r="K148" s="64"/>
      <c r="M148" s="42"/>
      <c r="N148" s="42"/>
      <c r="O148" s="42"/>
      <c r="P148" s="42"/>
      <c r="Q148" s="43"/>
      <c r="R148" s="43"/>
      <c r="S148" s="43"/>
      <c r="T148" s="43"/>
    </row>
    <row r="149" spans="1:20" ht="13.5" customHeight="1" x14ac:dyDescent="0.2">
      <c r="A149" s="263" t="s">
        <v>129</v>
      </c>
      <c r="B149" s="264"/>
      <c r="C149" s="264"/>
      <c r="D149" s="264"/>
      <c r="E149" s="264"/>
      <c r="F149" s="264"/>
      <c r="G149" s="265"/>
      <c r="H149" s="69"/>
      <c r="I149" s="75"/>
      <c r="J149" s="71">
        <f>SUM(H149*I149)</f>
        <v>0</v>
      </c>
      <c r="K149" s="64"/>
      <c r="M149" s="73" t="str">
        <f>IF(E135="","",IF(E135&lt;=5,A137,IF(E135&gt;5,"")))</f>
        <v/>
      </c>
      <c r="N149" s="73" t="str">
        <f>IF(E135="","",IF(E135&lt;=5,"",IF(E135=6,A138,IF(E135=7,A138,IF(E135&gt;7,"")))))</f>
        <v/>
      </c>
      <c r="O149" s="73" t="str">
        <f>IF(E135="","",IF(E135&lt;8,"",A139))</f>
        <v/>
      </c>
      <c r="Q149" s="43"/>
      <c r="R149" s="43"/>
      <c r="S149" s="43"/>
      <c r="T149" s="43"/>
    </row>
    <row r="150" spans="1:20" ht="13.5" customHeight="1" x14ac:dyDescent="0.2">
      <c r="A150" s="263" t="s">
        <v>130</v>
      </c>
      <c r="B150" s="264"/>
      <c r="C150" s="264"/>
      <c r="D150" s="264"/>
      <c r="E150" s="264"/>
      <c r="F150" s="264"/>
      <c r="G150" s="265"/>
      <c r="H150" s="69"/>
      <c r="I150" s="75"/>
      <c r="J150" s="71">
        <f>SUM(H150*I150)</f>
        <v>0</v>
      </c>
      <c r="K150" s="64"/>
      <c r="Q150" s="43"/>
      <c r="R150" s="43"/>
      <c r="S150" s="43"/>
      <c r="T150" s="43"/>
    </row>
    <row r="151" spans="1:20" ht="13.5" customHeight="1" x14ac:dyDescent="0.2">
      <c r="A151" s="263" t="s">
        <v>131</v>
      </c>
      <c r="B151" s="264"/>
      <c r="C151" s="264"/>
      <c r="D151" s="264"/>
      <c r="E151" s="264"/>
      <c r="F151" s="264"/>
      <c r="G151" s="265"/>
      <c r="H151" s="69"/>
      <c r="I151" s="75"/>
      <c r="J151" s="71">
        <f>SUM(H151*I151)</f>
        <v>0</v>
      </c>
      <c r="K151" s="64"/>
      <c r="Q151" s="43"/>
      <c r="R151" s="43"/>
      <c r="S151" s="43"/>
      <c r="T151" s="43"/>
    </row>
    <row r="152" spans="1:20" ht="13.5" customHeight="1" x14ac:dyDescent="0.2">
      <c r="H152" s="260" t="s">
        <v>55</v>
      </c>
      <c r="I152" s="260"/>
      <c r="J152" s="272"/>
      <c r="K152" s="76">
        <f>SUM(J146:J151)+J144+J145</f>
        <v>0</v>
      </c>
    </row>
    <row r="153" spans="1:20" ht="13.5" customHeight="1" x14ac:dyDescent="0.2">
      <c r="A153" s="189" t="s">
        <v>132</v>
      </c>
      <c r="H153" s="63"/>
      <c r="I153" s="63"/>
      <c r="J153" s="63"/>
      <c r="K153" s="64"/>
    </row>
    <row r="154" spans="1:20" ht="13.5" customHeight="1" x14ac:dyDescent="0.3">
      <c r="A154" s="133" t="s">
        <v>201</v>
      </c>
      <c r="B154" s="133"/>
      <c r="C154" s="133"/>
      <c r="D154" s="134"/>
      <c r="E154" s="134"/>
      <c r="F154" s="129"/>
      <c r="Q154" s="43"/>
    </row>
    <row r="155" spans="1:20" ht="51.75" customHeight="1" x14ac:dyDescent="0.2">
      <c r="A155" s="125" t="s">
        <v>133</v>
      </c>
      <c r="B155" s="67"/>
      <c r="C155" s="127" t="s">
        <v>171</v>
      </c>
      <c r="D155" s="126" t="s">
        <v>124</v>
      </c>
      <c r="E155" s="126" t="s">
        <v>0</v>
      </c>
      <c r="F155" s="128" t="s">
        <v>172</v>
      </c>
      <c r="G155" s="126" t="s">
        <v>124</v>
      </c>
      <c r="H155" s="126" t="s">
        <v>0</v>
      </c>
      <c r="I155" s="127" t="s">
        <v>173</v>
      </c>
      <c r="J155" s="126" t="s">
        <v>124</v>
      </c>
      <c r="K155" s="126" t="s">
        <v>0</v>
      </c>
      <c r="Q155" s="43"/>
    </row>
    <row r="156" spans="1:20" ht="13.5" customHeight="1" x14ac:dyDescent="0.2">
      <c r="A156" s="125" t="s">
        <v>134</v>
      </c>
      <c r="B156" s="67"/>
      <c r="C156" s="55">
        <v>140</v>
      </c>
      <c r="D156" s="75"/>
      <c r="E156" s="71">
        <f>SUM(C156*D156)</f>
        <v>0</v>
      </c>
      <c r="F156" s="55">
        <v>120</v>
      </c>
      <c r="G156" s="75"/>
      <c r="H156" s="71">
        <f>SUM(F156*G156)</f>
        <v>0</v>
      </c>
      <c r="I156" s="55">
        <v>90</v>
      </c>
      <c r="J156" s="75"/>
      <c r="K156" s="71">
        <f>SUM(I156*J156)</f>
        <v>0</v>
      </c>
      <c r="Q156" s="43"/>
    </row>
    <row r="157" spans="1:20" ht="13.5" customHeight="1" x14ac:dyDescent="0.2">
      <c r="A157" s="125" t="s">
        <v>135</v>
      </c>
      <c r="B157" s="67"/>
      <c r="C157" s="55">
        <f>SUM(C156)-(C156*10%)</f>
        <v>126</v>
      </c>
      <c r="D157" s="75"/>
      <c r="E157" s="71">
        <f>SUM(C157*D157)</f>
        <v>0</v>
      </c>
      <c r="F157" s="55">
        <f>SUM(F156)-(F156*10%)</f>
        <v>108</v>
      </c>
      <c r="G157" s="75"/>
      <c r="H157" s="71">
        <f>SUM(F157*G157)</f>
        <v>0</v>
      </c>
      <c r="I157" s="55">
        <f>SUM(I156)-(I156*10%)</f>
        <v>81</v>
      </c>
      <c r="J157" s="75"/>
      <c r="K157" s="71">
        <f>SUM(I157*J157)</f>
        <v>0</v>
      </c>
      <c r="M157" s="77"/>
      <c r="N157" s="77"/>
      <c r="O157" s="77"/>
      <c r="P157" s="77"/>
      <c r="Q157" s="43"/>
      <c r="R157" s="43"/>
      <c r="S157" s="43"/>
      <c r="T157" s="43"/>
    </row>
    <row r="158" spans="1:20" ht="13.5" customHeight="1" x14ac:dyDescent="0.2">
      <c r="A158" s="125" t="s">
        <v>136</v>
      </c>
      <c r="B158" s="67"/>
      <c r="C158" s="55">
        <f>SUM(C156)-(C156*20%)</f>
        <v>112</v>
      </c>
      <c r="D158" s="75"/>
      <c r="E158" s="71">
        <f>SUM(C158*D158)</f>
        <v>0</v>
      </c>
      <c r="F158" s="55">
        <f>SUM(F156)-(F156*20%)</f>
        <v>96</v>
      </c>
      <c r="G158" s="75"/>
      <c r="H158" s="71">
        <f>SUM(F158*G158)</f>
        <v>0</v>
      </c>
      <c r="I158" s="55">
        <f>SUM(I156)-(I156*20%)</f>
        <v>72</v>
      </c>
      <c r="J158" s="75"/>
      <c r="K158" s="71">
        <f>SUM(I158*J158)</f>
        <v>0</v>
      </c>
      <c r="M158" s="77"/>
      <c r="N158" s="77"/>
      <c r="O158" s="77"/>
      <c r="P158" s="77"/>
      <c r="Q158" s="43"/>
      <c r="R158" s="43"/>
      <c r="S158" s="43"/>
      <c r="T158" s="43"/>
    </row>
    <row r="159" spans="1:20" ht="13.5" customHeight="1" x14ac:dyDescent="0.2">
      <c r="A159" s="125" t="s">
        <v>137</v>
      </c>
      <c r="B159" s="67"/>
      <c r="C159" s="55">
        <v>66</v>
      </c>
      <c r="D159" s="75"/>
      <c r="E159" s="71">
        <f>SUM(C159*D159)</f>
        <v>0</v>
      </c>
      <c r="F159" s="55">
        <v>54</v>
      </c>
      <c r="G159" s="75"/>
      <c r="H159" s="71">
        <f>SUM(F159*G159)</f>
        <v>0</v>
      </c>
      <c r="I159" s="55">
        <v>42</v>
      </c>
      <c r="J159" s="75"/>
      <c r="K159" s="71">
        <f>SUM(I159*J159)</f>
        <v>0</v>
      </c>
      <c r="Q159" s="43"/>
    </row>
    <row r="160" spans="1:20" ht="13.5" customHeight="1" x14ac:dyDescent="0.2">
      <c r="A160" s="78"/>
      <c r="B160" s="78"/>
      <c r="C160" s="78"/>
      <c r="D160" s="78"/>
      <c r="E160" s="79"/>
      <c r="G160" s="80"/>
      <c r="H160" s="273" t="s">
        <v>138</v>
      </c>
      <c r="I160" s="274"/>
      <c r="J160" s="275"/>
      <c r="K160" s="62">
        <f>SUM(K156:K159,H156:H159,E156:E159)</f>
        <v>0</v>
      </c>
      <c r="Q160" s="43"/>
    </row>
    <row r="161" spans="1:17" ht="13.5" customHeight="1" x14ac:dyDescent="0.2">
      <c r="A161" s="189" t="s">
        <v>139</v>
      </c>
      <c r="B161" s="78"/>
      <c r="C161" s="78"/>
      <c r="D161" s="78"/>
      <c r="E161" s="79"/>
      <c r="G161" s="80"/>
      <c r="H161" s="63"/>
      <c r="I161" s="63"/>
      <c r="J161" s="63"/>
      <c r="K161" s="64"/>
      <c r="Q161" s="43"/>
    </row>
    <row r="162" spans="1:17" ht="13.5" customHeight="1" x14ac:dyDescent="0.2">
      <c r="A162" s="271" t="s">
        <v>140</v>
      </c>
      <c r="B162" s="271"/>
      <c r="C162" s="271"/>
      <c r="N162" s="262"/>
      <c r="O162" s="262"/>
      <c r="P162" s="61"/>
    </row>
    <row r="163" spans="1:17" ht="13.5" customHeight="1" x14ac:dyDescent="0.2">
      <c r="A163" s="65" t="s">
        <v>141</v>
      </c>
      <c r="B163" s="81" t="s">
        <v>142</v>
      </c>
      <c r="C163" s="65" t="s">
        <v>124</v>
      </c>
      <c r="D163" s="82" t="s">
        <v>0</v>
      </c>
      <c r="E163" s="66" t="s">
        <v>143</v>
      </c>
      <c r="F163" s="65" t="s">
        <v>124</v>
      </c>
      <c r="G163" s="82" t="s">
        <v>0</v>
      </c>
      <c r="H163" s="66" t="s">
        <v>4</v>
      </c>
      <c r="I163" s="66" t="s">
        <v>124</v>
      </c>
      <c r="J163" s="66" t="s">
        <v>0</v>
      </c>
      <c r="K163" s="64"/>
      <c r="N163" s="73"/>
      <c r="O163" s="73"/>
      <c r="P163" s="61"/>
    </row>
    <row r="164" spans="1:17" ht="13.5" customHeight="1" x14ac:dyDescent="0.2">
      <c r="A164" s="66" t="s">
        <v>145</v>
      </c>
      <c r="B164" s="55">
        <v>20</v>
      </c>
      <c r="C164" s="70"/>
      <c r="D164" s="83">
        <f>SUM(B164*C164)</f>
        <v>0</v>
      </c>
      <c r="E164" s="55">
        <v>10</v>
      </c>
      <c r="F164" s="70"/>
      <c r="G164" s="83">
        <f>SUM(E164*F164)</f>
        <v>0</v>
      </c>
      <c r="H164" s="69"/>
      <c r="I164" s="70"/>
      <c r="J164" s="71">
        <f>SUM(H164*I164)</f>
        <v>0</v>
      </c>
      <c r="M164" s="73"/>
      <c r="N164" s="262"/>
      <c r="O164" s="262"/>
      <c r="P164" s="61"/>
    </row>
    <row r="165" spans="1:17" ht="13.5" customHeight="1" x14ac:dyDescent="0.2">
      <c r="A165" s="66" t="s">
        <v>146</v>
      </c>
      <c r="B165" s="55">
        <v>20</v>
      </c>
      <c r="C165" s="70"/>
      <c r="D165" s="83">
        <f>SUM(B165*C165)</f>
        <v>0</v>
      </c>
      <c r="E165" s="55"/>
      <c r="F165" s="84"/>
      <c r="G165" s="83">
        <f>SUM(E165*F165)</f>
        <v>0</v>
      </c>
      <c r="H165" s="55"/>
      <c r="I165" s="84"/>
      <c r="J165" s="71">
        <f>SUM(H165*I165)</f>
        <v>0</v>
      </c>
      <c r="K165" s="73"/>
      <c r="N165" s="87"/>
      <c r="O165" s="87"/>
      <c r="P165" s="87"/>
    </row>
    <row r="166" spans="1:17" ht="13.5" customHeight="1" x14ac:dyDescent="0.2">
      <c r="H166" s="260" t="s">
        <v>147</v>
      </c>
      <c r="I166" s="260"/>
      <c r="J166" s="260"/>
      <c r="K166" s="62">
        <f>SUM(D164:D165,G164:G165,J164:J165)</f>
        <v>0</v>
      </c>
      <c r="M166" s="87"/>
      <c r="N166" s="87"/>
      <c r="O166" s="87"/>
      <c r="P166" s="87"/>
    </row>
    <row r="167" spans="1:17" ht="13.5" customHeight="1" x14ac:dyDescent="0.2">
      <c r="H167" s="131"/>
      <c r="I167" s="131"/>
      <c r="J167" s="131"/>
      <c r="K167" s="130"/>
      <c r="M167" s="93" t="s">
        <v>186</v>
      </c>
      <c r="N167" s="87"/>
      <c r="O167" s="87"/>
      <c r="P167" s="87"/>
    </row>
    <row r="168" spans="1:17" ht="13.5" customHeight="1" x14ac:dyDescent="0.2">
      <c r="K168" s="64"/>
      <c r="M168" s="89">
        <f>SUM(K140+K152+K160+K166)</f>
        <v>0</v>
      </c>
      <c r="N168" s="77"/>
      <c r="O168" s="77"/>
      <c r="P168" s="77"/>
    </row>
    <row r="169" spans="1:17" ht="8.25" customHeight="1" x14ac:dyDescent="0.2"/>
    <row r="171" spans="1:17" ht="21" x14ac:dyDescent="0.2">
      <c r="A171" s="278" t="s">
        <v>182</v>
      </c>
      <c r="B171" s="278"/>
      <c r="C171" s="278"/>
      <c r="D171" s="278"/>
      <c r="E171" s="278"/>
      <c r="F171" s="278"/>
      <c r="G171" s="278"/>
      <c r="H171" s="278"/>
      <c r="I171" s="278"/>
      <c r="J171" s="278"/>
      <c r="K171" s="278"/>
      <c r="L171" s="278"/>
      <c r="M171" s="278"/>
      <c r="N171" s="278"/>
    </row>
    <row r="173" spans="1:17" x14ac:dyDescent="0.2">
      <c r="A173" s="189" t="s">
        <v>109</v>
      </c>
      <c r="B173" s="44"/>
      <c r="C173" s="44"/>
      <c r="D173" s="44"/>
      <c r="E173" s="44"/>
      <c r="F173" s="44"/>
      <c r="G173" s="44"/>
      <c r="H173" s="44"/>
      <c r="I173" s="44"/>
      <c r="J173" s="44"/>
      <c r="K173" s="44"/>
      <c r="L173" s="44"/>
      <c r="M173" s="44"/>
      <c r="N173" s="44"/>
    </row>
    <row r="174" spans="1:17" x14ac:dyDescent="0.2">
      <c r="A174" s="46"/>
      <c r="B174" s="277" t="s">
        <v>115</v>
      </c>
      <c r="C174" s="277"/>
      <c r="D174" s="277"/>
      <c r="E174" s="277"/>
      <c r="F174" s="99"/>
      <c r="G174" s="44"/>
      <c r="H174" s="44"/>
      <c r="I174" s="44"/>
      <c r="J174" s="44"/>
      <c r="K174" s="44"/>
      <c r="L174" s="44"/>
      <c r="M174" s="44"/>
      <c r="N174" s="44"/>
    </row>
    <row r="175" spans="1:17" x14ac:dyDescent="0.2">
      <c r="A175" s="46"/>
      <c r="B175" s="279" t="s">
        <v>117</v>
      </c>
      <c r="C175" s="279"/>
      <c r="D175" s="279"/>
      <c r="E175" s="279"/>
      <c r="F175" s="91"/>
      <c r="G175" s="44"/>
      <c r="H175" s="44"/>
      <c r="I175" s="44"/>
      <c r="J175" s="44"/>
      <c r="K175" s="44"/>
      <c r="L175" s="44"/>
      <c r="M175" s="44"/>
      <c r="N175" s="44"/>
    </row>
    <row r="176" spans="1:17" x14ac:dyDescent="0.2">
      <c r="A176" s="46"/>
      <c r="B176" s="280" t="s">
        <v>119</v>
      </c>
      <c r="C176" s="281"/>
      <c r="D176" s="281"/>
      <c r="E176" s="282"/>
      <c r="F176" s="90">
        <f>F174*F175</f>
        <v>0</v>
      </c>
      <c r="G176" s="44"/>
      <c r="H176" s="44"/>
      <c r="I176" s="44"/>
      <c r="J176" s="44"/>
      <c r="K176" s="44"/>
      <c r="L176" s="47"/>
      <c r="M176" s="44"/>
      <c r="N176" s="44"/>
    </row>
    <row r="177" spans="1:14" x14ac:dyDescent="0.2">
      <c r="A177" s="46"/>
      <c r="B177" s="100"/>
      <c r="C177" s="100"/>
      <c r="D177" s="100"/>
      <c r="E177" s="100"/>
      <c r="F177" s="44"/>
      <c r="G177" s="44"/>
      <c r="H177" s="44"/>
      <c r="I177" s="44"/>
      <c r="J177" s="44"/>
      <c r="K177" s="44"/>
      <c r="L177" s="47"/>
      <c r="M177" s="44"/>
      <c r="N177" s="44"/>
    </row>
    <row r="178" spans="1:14" x14ac:dyDescent="0.2">
      <c r="A178" s="271" t="s">
        <v>110</v>
      </c>
      <c r="B178" s="271"/>
      <c r="C178" s="271"/>
      <c r="D178" s="271"/>
      <c r="E178" s="118"/>
      <c r="G178" s="118"/>
    </row>
    <row r="179" spans="1:14" ht="25.5" x14ac:dyDescent="0.2">
      <c r="A179" s="48" t="s">
        <v>111</v>
      </c>
      <c r="B179" s="49" t="s">
        <v>154</v>
      </c>
      <c r="C179" s="49" t="s">
        <v>112</v>
      </c>
      <c r="D179" s="49" t="s">
        <v>1</v>
      </c>
      <c r="E179" s="50" t="s">
        <v>155</v>
      </c>
      <c r="F179" s="49" t="s">
        <v>112</v>
      </c>
      <c r="G179" s="51" t="s">
        <v>1</v>
      </c>
      <c r="H179" s="52" t="s">
        <v>113</v>
      </c>
      <c r="I179" s="115" t="s">
        <v>112</v>
      </c>
      <c r="J179" s="52" t="s">
        <v>1</v>
      </c>
      <c r="K179" s="50" t="s">
        <v>3</v>
      </c>
      <c r="L179" s="53"/>
      <c r="M179" s="53"/>
      <c r="N179" s="53"/>
    </row>
    <row r="180" spans="1:14" x14ac:dyDescent="0.2">
      <c r="A180" s="124" t="s">
        <v>114</v>
      </c>
      <c r="B180" s="55">
        <v>0.32</v>
      </c>
      <c r="C180" s="56"/>
      <c r="D180" s="57">
        <f>B180*C180</f>
        <v>0</v>
      </c>
      <c r="E180" s="58">
        <v>0.4</v>
      </c>
      <c r="F180" s="56"/>
      <c r="G180" s="59">
        <f>E180*F180</f>
        <v>0</v>
      </c>
      <c r="H180" s="55">
        <v>0.23</v>
      </c>
      <c r="I180" s="56"/>
      <c r="J180" s="57">
        <f>H180*I180</f>
        <v>0</v>
      </c>
      <c r="K180" s="60">
        <f>D180+G180+J180</f>
        <v>0</v>
      </c>
      <c r="M180" s="276"/>
      <c r="N180" s="116"/>
    </row>
    <row r="181" spans="1:14" x14ac:dyDescent="0.2">
      <c r="A181" s="124" t="s">
        <v>116</v>
      </c>
      <c r="B181" s="55">
        <v>0.41</v>
      </c>
      <c r="C181" s="56"/>
      <c r="D181" s="57">
        <f t="shared" ref="D181:D182" si="16">B181*C181</f>
        <v>0</v>
      </c>
      <c r="E181" s="58">
        <v>0.51</v>
      </c>
      <c r="F181" s="56"/>
      <c r="G181" s="59">
        <f t="shared" ref="G181:G182" si="17">E181*F181</f>
        <v>0</v>
      </c>
      <c r="H181" s="55">
        <v>0.3</v>
      </c>
      <c r="I181" s="56"/>
      <c r="J181" s="57">
        <f t="shared" ref="J181:J182" si="18">H181*I181</f>
        <v>0</v>
      </c>
      <c r="K181" s="60">
        <f t="shared" ref="K181:K182" si="19">D181+G181+J181</f>
        <v>0</v>
      </c>
      <c r="M181" s="276"/>
      <c r="N181" s="116"/>
    </row>
    <row r="182" spans="1:14" x14ac:dyDescent="0.2">
      <c r="A182" s="124" t="s">
        <v>118</v>
      </c>
      <c r="B182" s="55">
        <v>0.45</v>
      </c>
      <c r="C182" s="56"/>
      <c r="D182" s="57">
        <f t="shared" si="16"/>
        <v>0</v>
      </c>
      <c r="E182" s="58">
        <v>0.55000000000000004</v>
      </c>
      <c r="F182" s="56"/>
      <c r="G182" s="59">
        <f t="shared" si="17"/>
        <v>0</v>
      </c>
      <c r="H182" s="55">
        <v>0.32</v>
      </c>
      <c r="I182" s="56"/>
      <c r="J182" s="57">
        <f t="shared" si="18"/>
        <v>0</v>
      </c>
      <c r="K182" s="60">
        <f t="shared" si="19"/>
        <v>0</v>
      </c>
      <c r="N182" s="117"/>
    </row>
    <row r="183" spans="1:14" x14ac:dyDescent="0.2">
      <c r="H183" s="260" t="s">
        <v>120</v>
      </c>
      <c r="I183" s="260"/>
      <c r="J183" s="260"/>
      <c r="K183" s="62">
        <f>K180+K181+K182</f>
        <v>0</v>
      </c>
      <c r="M183" s="44"/>
      <c r="N183" s="44"/>
    </row>
    <row r="184" spans="1:14" x14ac:dyDescent="0.2">
      <c r="A184" s="189" t="s">
        <v>121</v>
      </c>
      <c r="H184" s="63"/>
      <c r="I184" s="63"/>
      <c r="J184" s="63"/>
      <c r="K184" s="64"/>
    </row>
    <row r="185" spans="1:14" x14ac:dyDescent="0.2">
      <c r="A185" s="261" t="s">
        <v>122</v>
      </c>
      <c r="B185" s="261"/>
      <c r="C185" s="261"/>
      <c r="M185" s="42"/>
      <c r="N185" s="42"/>
    </row>
    <row r="186" spans="1:14" x14ac:dyDescent="0.2">
      <c r="A186" s="262"/>
      <c r="B186" s="262"/>
      <c r="C186" s="262"/>
      <c r="D186" s="262"/>
      <c r="H186" s="65" t="s">
        <v>123</v>
      </c>
      <c r="I186" s="65" t="s">
        <v>124</v>
      </c>
      <c r="J186" s="66" t="s">
        <v>0</v>
      </c>
      <c r="K186" s="73"/>
      <c r="M186" s="42"/>
      <c r="N186" s="42"/>
    </row>
    <row r="187" spans="1:14" x14ac:dyDescent="0.2">
      <c r="A187" s="263" t="s">
        <v>2</v>
      </c>
      <c r="B187" s="264"/>
      <c r="C187" s="264"/>
      <c r="D187" s="264"/>
      <c r="E187" s="67"/>
      <c r="F187" s="67"/>
      <c r="G187" s="68"/>
      <c r="H187" s="69"/>
      <c r="I187" s="70"/>
      <c r="J187" s="71">
        <f>H187*I187</f>
        <v>0</v>
      </c>
      <c r="K187" s="64"/>
      <c r="M187" s="42"/>
      <c r="N187" s="42"/>
    </row>
    <row r="188" spans="1:14" x14ac:dyDescent="0.2">
      <c r="A188" s="269" t="s">
        <v>125</v>
      </c>
      <c r="B188" s="270"/>
      <c r="C188" s="270"/>
      <c r="D188" s="270"/>
      <c r="H188" s="69"/>
      <c r="I188" s="70"/>
      <c r="J188" s="71">
        <f>H188*I188</f>
        <v>0</v>
      </c>
      <c r="K188" s="64"/>
      <c r="M188" s="42"/>
      <c r="N188" s="42"/>
    </row>
    <row r="189" spans="1:14" x14ac:dyDescent="0.2">
      <c r="A189" s="266"/>
      <c r="B189" s="267"/>
      <c r="C189" s="267"/>
      <c r="D189" s="267"/>
      <c r="E189" s="267"/>
      <c r="F189" s="267"/>
      <c r="G189" s="268"/>
      <c r="H189" s="55" t="s">
        <v>126</v>
      </c>
      <c r="I189" s="66" t="s">
        <v>124</v>
      </c>
      <c r="J189" s="55" t="s">
        <v>0</v>
      </c>
      <c r="K189" s="72"/>
      <c r="L189" s="73"/>
      <c r="M189" s="74"/>
      <c r="N189" s="74"/>
    </row>
    <row r="190" spans="1:14" x14ac:dyDescent="0.2">
      <c r="A190" s="263" t="s">
        <v>127</v>
      </c>
      <c r="B190" s="264"/>
      <c r="C190" s="264"/>
      <c r="D190" s="264"/>
      <c r="E190" s="264"/>
      <c r="F190" s="264"/>
      <c r="G190" s="265"/>
      <c r="H190" s="55">
        <v>1.96</v>
      </c>
      <c r="I190" s="75"/>
      <c r="J190" s="71">
        <f>H190*I190</f>
        <v>0</v>
      </c>
      <c r="K190" s="64"/>
      <c r="M190" s="42"/>
      <c r="N190" s="42"/>
    </row>
    <row r="191" spans="1:14" x14ac:dyDescent="0.2">
      <c r="A191" s="263" t="s">
        <v>128</v>
      </c>
      <c r="B191" s="264"/>
      <c r="C191" s="264"/>
      <c r="D191" s="264"/>
      <c r="E191" s="264"/>
      <c r="F191" s="264"/>
      <c r="G191" s="265"/>
      <c r="H191" s="55">
        <v>2.15</v>
      </c>
      <c r="I191" s="75"/>
      <c r="J191" s="71">
        <f t="shared" ref="J191:J194" si="20">H191*I191</f>
        <v>0</v>
      </c>
      <c r="K191" s="64"/>
      <c r="M191" s="42"/>
      <c r="N191" s="42"/>
    </row>
    <row r="192" spans="1:14" x14ac:dyDescent="0.2">
      <c r="A192" s="263" t="s">
        <v>129</v>
      </c>
      <c r="B192" s="264"/>
      <c r="C192" s="264"/>
      <c r="D192" s="264"/>
      <c r="E192" s="264"/>
      <c r="F192" s="264"/>
      <c r="G192" s="265"/>
      <c r="H192" s="69"/>
      <c r="I192" s="75"/>
      <c r="J192" s="71">
        <f t="shared" si="20"/>
        <v>0</v>
      </c>
      <c r="K192" s="64"/>
      <c r="M192" s="73"/>
      <c r="N192" s="73"/>
    </row>
    <row r="193" spans="1:17" x14ac:dyDescent="0.2">
      <c r="A193" s="263" t="s">
        <v>130</v>
      </c>
      <c r="B193" s="264"/>
      <c r="C193" s="264"/>
      <c r="D193" s="264"/>
      <c r="E193" s="264"/>
      <c r="F193" s="264"/>
      <c r="G193" s="265"/>
      <c r="H193" s="69"/>
      <c r="I193" s="75"/>
      <c r="J193" s="71">
        <f t="shared" si="20"/>
        <v>0</v>
      </c>
      <c r="K193" s="64"/>
    </row>
    <row r="194" spans="1:17" x14ac:dyDescent="0.2">
      <c r="A194" s="263" t="s">
        <v>131</v>
      </c>
      <c r="B194" s="264"/>
      <c r="C194" s="264"/>
      <c r="D194" s="264"/>
      <c r="E194" s="264"/>
      <c r="F194" s="264"/>
      <c r="G194" s="265"/>
      <c r="H194" s="69"/>
      <c r="I194" s="75"/>
      <c r="J194" s="71">
        <f t="shared" si="20"/>
        <v>0</v>
      </c>
      <c r="K194" s="64"/>
    </row>
    <row r="195" spans="1:17" x14ac:dyDescent="0.2">
      <c r="H195" s="260" t="s">
        <v>55</v>
      </c>
      <c r="I195" s="260"/>
      <c r="J195" s="272"/>
      <c r="K195" s="76">
        <f>J187+J188+J190+J191+J192+J193+J194</f>
        <v>0</v>
      </c>
    </row>
    <row r="196" spans="1:17" x14ac:dyDescent="0.2">
      <c r="A196" s="189" t="s">
        <v>132</v>
      </c>
      <c r="H196" s="63"/>
      <c r="I196" s="63"/>
      <c r="J196" s="63"/>
      <c r="K196" s="64"/>
    </row>
    <row r="197" spans="1:17" ht="13.5" customHeight="1" x14ac:dyDescent="0.3">
      <c r="A197" s="133" t="s">
        <v>201</v>
      </c>
      <c r="B197" s="133"/>
      <c r="C197" s="133"/>
      <c r="D197" s="134"/>
      <c r="E197" s="134"/>
      <c r="F197" s="129"/>
      <c r="Q197" s="43"/>
    </row>
    <row r="198" spans="1:17" ht="48" x14ac:dyDescent="0.2">
      <c r="A198" s="125" t="s">
        <v>133</v>
      </c>
      <c r="B198" s="67"/>
      <c r="C198" s="127" t="s">
        <v>171</v>
      </c>
      <c r="D198" s="126" t="s">
        <v>124</v>
      </c>
      <c r="E198" s="126" t="s">
        <v>0</v>
      </c>
      <c r="F198" s="128" t="s">
        <v>172</v>
      </c>
      <c r="G198" s="126" t="s">
        <v>124</v>
      </c>
      <c r="H198" s="126" t="s">
        <v>0</v>
      </c>
      <c r="I198" s="127" t="s">
        <v>173</v>
      </c>
      <c r="J198" s="126" t="s">
        <v>124</v>
      </c>
      <c r="K198" s="126" t="s">
        <v>0</v>
      </c>
    </row>
    <row r="199" spans="1:17" ht="15" x14ac:dyDescent="0.2">
      <c r="A199" s="125" t="s">
        <v>134</v>
      </c>
      <c r="B199" s="67"/>
      <c r="C199" s="55">
        <v>140</v>
      </c>
      <c r="D199" s="75"/>
      <c r="E199" s="71">
        <f>SUM(C199*D199)</f>
        <v>0</v>
      </c>
      <c r="F199" s="55">
        <v>120</v>
      </c>
      <c r="G199" s="75"/>
      <c r="H199" s="71">
        <f>SUM(F199*G199)</f>
        <v>0</v>
      </c>
      <c r="I199" s="55">
        <v>90</v>
      </c>
      <c r="J199" s="75"/>
      <c r="K199" s="71">
        <f>SUM(I199*J199)</f>
        <v>0</v>
      </c>
    </row>
    <row r="200" spans="1:17" ht="15" x14ac:dyDescent="0.2">
      <c r="A200" s="125" t="s">
        <v>135</v>
      </c>
      <c r="B200" s="67"/>
      <c r="C200" s="55">
        <f>SUM(C199)-(C199*10%)</f>
        <v>126</v>
      </c>
      <c r="D200" s="75"/>
      <c r="E200" s="71">
        <f>SUM(C200*D200)</f>
        <v>0</v>
      </c>
      <c r="F200" s="55">
        <f>SUM(F199)-(F199*10%)</f>
        <v>108</v>
      </c>
      <c r="G200" s="75"/>
      <c r="H200" s="71">
        <f>SUM(F200*G200)</f>
        <v>0</v>
      </c>
      <c r="I200" s="55">
        <f>SUM(I199)-(I199*10%)</f>
        <v>81</v>
      </c>
      <c r="J200" s="75"/>
      <c r="K200" s="71">
        <f>SUM(I200*J200)</f>
        <v>0</v>
      </c>
      <c r="M200" s="77"/>
      <c r="N200" s="77"/>
    </row>
    <row r="201" spans="1:17" ht="15" x14ac:dyDescent="0.2">
      <c r="A201" s="125" t="s">
        <v>136</v>
      </c>
      <c r="B201" s="67"/>
      <c r="C201" s="55">
        <f>SUM(C199)-(C199*20%)</f>
        <v>112</v>
      </c>
      <c r="D201" s="75"/>
      <c r="E201" s="71">
        <f>SUM(C201*D201)</f>
        <v>0</v>
      </c>
      <c r="F201" s="55">
        <f>SUM(F199)-(F199*20%)</f>
        <v>96</v>
      </c>
      <c r="G201" s="75"/>
      <c r="H201" s="71">
        <f>SUM(F201*G201)</f>
        <v>0</v>
      </c>
      <c r="I201" s="55">
        <f>SUM(I199)-(I199*20%)</f>
        <v>72</v>
      </c>
      <c r="J201" s="75"/>
      <c r="K201" s="71">
        <f>SUM(I201*J201)</f>
        <v>0</v>
      </c>
      <c r="M201" s="77"/>
      <c r="N201" s="77"/>
    </row>
    <row r="202" spans="1:17" ht="15" x14ac:dyDescent="0.2">
      <c r="A202" s="125" t="s">
        <v>137</v>
      </c>
      <c r="B202" s="67"/>
      <c r="C202" s="55">
        <v>66</v>
      </c>
      <c r="D202" s="75"/>
      <c r="E202" s="71">
        <f>SUM(C202*D202)</f>
        <v>0</v>
      </c>
      <c r="F202" s="55">
        <v>54</v>
      </c>
      <c r="G202" s="75"/>
      <c r="H202" s="71">
        <f>SUM(F202*G202)</f>
        <v>0</v>
      </c>
      <c r="I202" s="55">
        <v>42</v>
      </c>
      <c r="J202" s="75"/>
      <c r="K202" s="71">
        <f>SUM(I202*J202)</f>
        <v>0</v>
      </c>
    </row>
    <row r="203" spans="1:17" x14ac:dyDescent="0.2">
      <c r="A203" s="78"/>
      <c r="B203" s="78"/>
      <c r="C203" s="78"/>
      <c r="D203" s="78"/>
      <c r="E203" s="79"/>
      <c r="G203" s="80"/>
      <c r="H203" s="273" t="s">
        <v>138</v>
      </c>
      <c r="I203" s="274"/>
      <c r="J203" s="275"/>
      <c r="K203" s="62">
        <f>E199+E200+E201+E202+H199+H200+H201+H202+K199+K200+K201+K202</f>
        <v>0</v>
      </c>
    </row>
    <row r="204" spans="1:17" x14ac:dyDescent="0.2">
      <c r="A204" s="189" t="s">
        <v>139</v>
      </c>
      <c r="B204" s="78"/>
      <c r="C204" s="78"/>
      <c r="D204" s="78"/>
      <c r="E204" s="79"/>
      <c r="G204" s="80"/>
      <c r="H204" s="63"/>
      <c r="I204" s="63"/>
      <c r="J204" s="63"/>
      <c r="K204" s="64"/>
    </row>
    <row r="205" spans="1:17" x14ac:dyDescent="0.2">
      <c r="A205" s="271" t="s">
        <v>140</v>
      </c>
      <c r="B205" s="271"/>
      <c r="C205" s="271"/>
      <c r="N205" s="73"/>
    </row>
    <row r="206" spans="1:17" x14ac:dyDescent="0.2">
      <c r="A206" s="65" t="s">
        <v>141</v>
      </c>
      <c r="B206" s="81" t="s">
        <v>142</v>
      </c>
      <c r="C206" s="65" t="s">
        <v>124</v>
      </c>
      <c r="D206" s="82" t="s">
        <v>0</v>
      </c>
      <c r="E206" s="66" t="s">
        <v>143</v>
      </c>
      <c r="F206" s="65" t="s">
        <v>124</v>
      </c>
      <c r="G206" s="82" t="s">
        <v>0</v>
      </c>
      <c r="H206" s="66" t="s">
        <v>4</v>
      </c>
      <c r="I206" s="66" t="s">
        <v>124</v>
      </c>
      <c r="J206" s="66" t="s">
        <v>0</v>
      </c>
      <c r="K206" s="64"/>
      <c r="N206" s="73"/>
    </row>
    <row r="207" spans="1:17" x14ac:dyDescent="0.2">
      <c r="A207" s="66" t="s">
        <v>145</v>
      </c>
      <c r="B207" s="55">
        <v>20</v>
      </c>
      <c r="C207" s="70"/>
      <c r="D207" s="83">
        <f>B207*C207</f>
        <v>0</v>
      </c>
      <c r="E207" s="55">
        <v>10</v>
      </c>
      <c r="F207" s="70"/>
      <c r="G207" s="83">
        <f>E207*F207</f>
        <v>0</v>
      </c>
      <c r="H207" s="69"/>
      <c r="I207" s="70"/>
      <c r="J207" s="83">
        <f>H207*I207</f>
        <v>0</v>
      </c>
      <c r="M207" s="73"/>
      <c r="N207" s="73"/>
    </row>
    <row r="208" spans="1:17" x14ac:dyDescent="0.2">
      <c r="A208" s="66" t="s">
        <v>146</v>
      </c>
      <c r="B208" s="55">
        <v>20</v>
      </c>
      <c r="C208" s="70"/>
      <c r="D208" s="83">
        <f>B208*C208</f>
        <v>0</v>
      </c>
      <c r="E208" s="55"/>
      <c r="F208" s="84"/>
      <c r="G208" s="83">
        <f>E208*F208</f>
        <v>0</v>
      </c>
      <c r="H208" s="55"/>
      <c r="I208" s="84"/>
      <c r="J208" s="83">
        <f>H208*I208</f>
        <v>0</v>
      </c>
      <c r="K208" s="73"/>
      <c r="N208" s="87"/>
    </row>
    <row r="209" spans="1:14" x14ac:dyDescent="0.2">
      <c r="H209" s="260" t="s">
        <v>147</v>
      </c>
      <c r="I209" s="260"/>
      <c r="J209" s="260"/>
      <c r="K209" s="62">
        <f>D207+D208+G207+G208+J207+J208</f>
        <v>0</v>
      </c>
      <c r="M209" s="87"/>
      <c r="N209" s="87"/>
    </row>
    <row r="210" spans="1:14" x14ac:dyDescent="0.2">
      <c r="H210" s="131"/>
      <c r="I210" s="131"/>
      <c r="J210" s="131"/>
      <c r="K210" s="130"/>
      <c r="M210" s="93" t="s">
        <v>185</v>
      </c>
      <c r="N210" s="87"/>
    </row>
    <row r="211" spans="1:14" x14ac:dyDescent="0.2">
      <c r="K211" s="64"/>
      <c r="M211" s="89">
        <f>K209+K203+K195+K183</f>
        <v>0</v>
      </c>
      <c r="N211" s="77"/>
    </row>
    <row r="212" spans="1:14" x14ac:dyDescent="0.2">
      <c r="A212" s="46"/>
      <c r="B212" s="44"/>
      <c r="C212" s="44"/>
      <c r="D212" s="44"/>
      <c r="E212" s="44"/>
      <c r="F212" s="44"/>
      <c r="G212" s="44"/>
      <c r="H212" s="44"/>
      <c r="I212" s="44"/>
      <c r="J212" s="44"/>
      <c r="K212" s="44"/>
      <c r="L212" s="44"/>
      <c r="M212" s="44"/>
      <c r="N212" s="44"/>
    </row>
    <row r="213" spans="1:14" ht="21" x14ac:dyDescent="0.2">
      <c r="A213" s="278" t="s">
        <v>183</v>
      </c>
      <c r="B213" s="278"/>
      <c r="C213" s="278"/>
      <c r="D213" s="278"/>
      <c r="E213" s="278"/>
      <c r="F213" s="278"/>
      <c r="G213" s="278"/>
      <c r="H213" s="278"/>
      <c r="I213" s="278"/>
      <c r="J213" s="278"/>
      <c r="K213" s="278"/>
      <c r="L213" s="278"/>
      <c r="M213" s="278"/>
      <c r="N213" s="278"/>
    </row>
    <row r="215" spans="1:14" x14ac:dyDescent="0.2">
      <c r="A215" s="190" t="s">
        <v>109</v>
      </c>
    </row>
    <row r="216" spans="1:14" x14ac:dyDescent="0.2">
      <c r="A216" s="46"/>
      <c r="B216" s="44" t="s">
        <v>115</v>
      </c>
      <c r="C216" s="44"/>
      <c r="D216" s="44"/>
      <c r="E216" s="44"/>
      <c r="F216" s="44"/>
      <c r="G216" s="44"/>
      <c r="H216" s="44"/>
      <c r="I216" s="44"/>
      <c r="J216" s="44"/>
      <c r="K216" s="44"/>
      <c r="L216" s="44"/>
      <c r="M216" s="44"/>
    </row>
    <row r="217" spans="1:14" x14ac:dyDescent="0.2">
      <c r="A217" s="46"/>
      <c r="B217" s="277" t="s">
        <v>117</v>
      </c>
      <c r="C217" s="277"/>
      <c r="D217" s="277"/>
      <c r="E217" s="277"/>
      <c r="F217" s="99"/>
      <c r="G217" s="44"/>
      <c r="H217" s="44"/>
      <c r="I217" s="44"/>
      <c r="J217" s="44"/>
      <c r="K217" s="44"/>
      <c r="L217" s="44"/>
      <c r="M217" s="44"/>
    </row>
    <row r="218" spans="1:14" x14ac:dyDescent="0.2">
      <c r="A218" s="46"/>
      <c r="B218" s="279" t="s">
        <v>119</v>
      </c>
      <c r="C218" s="279"/>
      <c r="D218" s="279"/>
      <c r="E218" s="279"/>
      <c r="F218" s="91"/>
      <c r="G218" s="44"/>
      <c r="H218" s="44"/>
      <c r="I218" s="44"/>
      <c r="J218" s="44"/>
      <c r="K218" s="44"/>
      <c r="L218" s="44"/>
      <c r="M218" s="44"/>
    </row>
    <row r="219" spans="1:14" x14ac:dyDescent="0.2">
      <c r="A219" s="46"/>
      <c r="B219" s="280"/>
      <c r="C219" s="281"/>
      <c r="D219" s="281"/>
      <c r="E219" s="282"/>
      <c r="F219" s="90">
        <f>F217*F218</f>
        <v>0</v>
      </c>
      <c r="G219" s="44"/>
      <c r="H219" s="44"/>
      <c r="I219" s="44"/>
      <c r="J219" s="44"/>
      <c r="K219" s="44"/>
      <c r="L219" s="47"/>
      <c r="M219" s="44"/>
    </row>
    <row r="220" spans="1:14" x14ac:dyDescent="0.2">
      <c r="A220" s="271" t="s">
        <v>110</v>
      </c>
      <c r="B220" s="271"/>
      <c r="C220" s="271"/>
      <c r="D220" s="271"/>
      <c r="E220" s="118"/>
      <c r="G220" s="118"/>
      <c r="L220" s="47"/>
      <c r="M220" s="44"/>
    </row>
    <row r="221" spans="1:14" ht="25.5" x14ac:dyDescent="0.2">
      <c r="A221" s="48" t="s">
        <v>111</v>
      </c>
      <c r="B221" s="49" t="s">
        <v>154</v>
      </c>
      <c r="C221" s="49" t="s">
        <v>112</v>
      </c>
      <c r="D221" s="49" t="s">
        <v>1</v>
      </c>
      <c r="E221" s="50" t="s">
        <v>155</v>
      </c>
      <c r="F221" s="49" t="s">
        <v>112</v>
      </c>
      <c r="G221" s="51" t="s">
        <v>1</v>
      </c>
      <c r="H221" s="52" t="s">
        <v>113</v>
      </c>
      <c r="I221" s="115" t="s">
        <v>112</v>
      </c>
      <c r="J221" s="52" t="s">
        <v>1</v>
      </c>
      <c r="K221" s="50" t="s">
        <v>3</v>
      </c>
    </row>
    <row r="222" spans="1:14" x14ac:dyDescent="0.2">
      <c r="A222" s="124" t="s">
        <v>114</v>
      </c>
      <c r="B222" s="55">
        <v>0.32</v>
      </c>
      <c r="C222" s="56"/>
      <c r="D222" s="57">
        <f>B222*C222</f>
        <v>0</v>
      </c>
      <c r="E222" s="58">
        <v>0.4</v>
      </c>
      <c r="F222" s="56"/>
      <c r="G222" s="59">
        <f>E222*F222</f>
        <v>0</v>
      </c>
      <c r="H222" s="55">
        <v>0.23</v>
      </c>
      <c r="I222" s="56"/>
      <c r="J222" s="57">
        <f>H222*I222</f>
        <v>0</v>
      </c>
      <c r="K222" s="60">
        <f>D222+G222+J222</f>
        <v>0</v>
      </c>
      <c r="L222" s="53"/>
      <c r="M222" s="53"/>
    </row>
    <row r="223" spans="1:14" x14ac:dyDescent="0.2">
      <c r="A223" s="124" t="s">
        <v>116</v>
      </c>
      <c r="B223" s="55">
        <v>0.41</v>
      </c>
      <c r="C223" s="56"/>
      <c r="D223" s="57">
        <f t="shared" ref="D223:D224" si="21">B223*C223</f>
        <v>0</v>
      </c>
      <c r="E223" s="58">
        <v>0.51</v>
      </c>
      <c r="F223" s="56"/>
      <c r="G223" s="59">
        <f t="shared" ref="G223:G224" si="22">E223*F223</f>
        <v>0</v>
      </c>
      <c r="H223" s="55">
        <v>0.3</v>
      </c>
      <c r="I223" s="56"/>
      <c r="J223" s="57">
        <f t="shared" ref="J223:J224" si="23">H223*I223</f>
        <v>0</v>
      </c>
      <c r="K223" s="60">
        <f t="shared" ref="K223:K224" si="24">D223+G223+J223</f>
        <v>0</v>
      </c>
      <c r="M223" s="276"/>
    </row>
    <row r="224" spans="1:14" x14ac:dyDescent="0.2">
      <c r="A224" s="124" t="s">
        <v>118</v>
      </c>
      <c r="B224" s="55">
        <v>0.45</v>
      </c>
      <c r="C224" s="56"/>
      <c r="D224" s="57">
        <f t="shared" si="21"/>
        <v>0</v>
      </c>
      <c r="E224" s="58">
        <v>0.55000000000000004</v>
      </c>
      <c r="F224" s="56"/>
      <c r="G224" s="59">
        <f t="shared" si="22"/>
        <v>0</v>
      </c>
      <c r="H224" s="55">
        <v>0.32</v>
      </c>
      <c r="I224" s="56"/>
      <c r="J224" s="57">
        <f t="shared" si="23"/>
        <v>0</v>
      </c>
      <c r="K224" s="60">
        <f t="shared" si="24"/>
        <v>0</v>
      </c>
      <c r="M224" s="276"/>
    </row>
    <row r="225" spans="1:17" x14ac:dyDescent="0.2">
      <c r="H225" s="260" t="s">
        <v>120</v>
      </c>
      <c r="I225" s="260"/>
      <c r="J225" s="260"/>
      <c r="K225" s="62">
        <f>SUM(K222:K224)</f>
        <v>0</v>
      </c>
    </row>
    <row r="226" spans="1:17" x14ac:dyDescent="0.2">
      <c r="A226" s="189" t="s">
        <v>121</v>
      </c>
      <c r="H226" s="63"/>
      <c r="I226" s="63"/>
      <c r="J226" s="63"/>
      <c r="K226" s="64"/>
      <c r="M226" s="44"/>
    </row>
    <row r="227" spans="1:17" x14ac:dyDescent="0.2">
      <c r="A227" s="261" t="s">
        <v>122</v>
      </c>
      <c r="B227" s="261"/>
      <c r="C227" s="261"/>
    </row>
    <row r="228" spans="1:17" x14ac:dyDescent="0.2">
      <c r="A228" s="283"/>
      <c r="B228" s="283"/>
      <c r="C228" s="283"/>
      <c r="D228" s="283"/>
      <c r="H228" s="65" t="s">
        <v>123</v>
      </c>
      <c r="I228" s="65" t="s">
        <v>124</v>
      </c>
      <c r="J228" s="66" t="s">
        <v>0</v>
      </c>
      <c r="K228" s="73"/>
      <c r="M228" s="42"/>
    </row>
    <row r="229" spans="1:17" x14ac:dyDescent="0.2">
      <c r="A229" s="263" t="s">
        <v>2</v>
      </c>
      <c r="B229" s="264"/>
      <c r="C229" s="264"/>
      <c r="D229" s="264"/>
      <c r="E229" s="67"/>
      <c r="F229" s="67"/>
      <c r="G229" s="68"/>
      <c r="H229" s="69"/>
      <c r="I229" s="70"/>
      <c r="J229" s="71">
        <f>H229*I229</f>
        <v>0</v>
      </c>
      <c r="K229" s="64"/>
      <c r="M229" s="42"/>
    </row>
    <row r="230" spans="1:17" x14ac:dyDescent="0.2">
      <c r="A230" s="269" t="s">
        <v>125</v>
      </c>
      <c r="B230" s="270"/>
      <c r="C230" s="270"/>
      <c r="D230" s="270"/>
      <c r="H230" s="69"/>
      <c r="I230" s="70"/>
      <c r="J230" s="71">
        <f>H230*I230</f>
        <v>0</v>
      </c>
      <c r="K230" s="64"/>
      <c r="M230" s="42"/>
    </row>
    <row r="231" spans="1:17" x14ac:dyDescent="0.2">
      <c r="A231" s="266"/>
      <c r="B231" s="267"/>
      <c r="C231" s="267"/>
      <c r="D231" s="267"/>
      <c r="E231" s="267"/>
      <c r="F231" s="267"/>
      <c r="G231" s="268"/>
      <c r="H231" s="55" t="s">
        <v>126</v>
      </c>
      <c r="I231" s="66" t="s">
        <v>124</v>
      </c>
      <c r="J231" s="55" t="s">
        <v>0</v>
      </c>
      <c r="K231" s="72"/>
      <c r="M231" s="42"/>
    </row>
    <row r="232" spans="1:17" x14ac:dyDescent="0.2">
      <c r="A232" s="263" t="s">
        <v>127</v>
      </c>
      <c r="B232" s="264"/>
      <c r="C232" s="264"/>
      <c r="D232" s="264"/>
      <c r="E232" s="264"/>
      <c r="F232" s="264"/>
      <c r="G232" s="265"/>
      <c r="H232" s="55">
        <v>1.96</v>
      </c>
      <c r="I232" s="75"/>
      <c r="J232" s="71">
        <f>H232*I232</f>
        <v>0</v>
      </c>
      <c r="K232" s="64"/>
      <c r="L232" s="73"/>
      <c r="M232" s="74"/>
    </row>
    <row r="233" spans="1:17" x14ac:dyDescent="0.2">
      <c r="A233" s="263" t="s">
        <v>128</v>
      </c>
      <c r="B233" s="264"/>
      <c r="C233" s="264"/>
      <c r="D233" s="264"/>
      <c r="E233" s="264"/>
      <c r="F233" s="264"/>
      <c r="G233" s="265"/>
      <c r="H233" s="55">
        <v>2.15</v>
      </c>
      <c r="I233" s="75"/>
      <c r="J233" s="71">
        <f t="shared" ref="J233:J236" si="25">H233*I233</f>
        <v>0</v>
      </c>
      <c r="K233" s="64"/>
      <c r="M233" s="42"/>
    </row>
    <row r="234" spans="1:17" x14ac:dyDescent="0.2">
      <c r="A234" s="263" t="s">
        <v>129</v>
      </c>
      <c r="B234" s="264"/>
      <c r="C234" s="264"/>
      <c r="D234" s="264"/>
      <c r="E234" s="264"/>
      <c r="F234" s="264"/>
      <c r="G234" s="265"/>
      <c r="H234" s="69"/>
      <c r="I234" s="75"/>
      <c r="J234" s="71">
        <f t="shared" si="25"/>
        <v>0</v>
      </c>
      <c r="K234" s="64"/>
      <c r="M234" s="42"/>
    </row>
    <row r="235" spans="1:17" x14ac:dyDescent="0.2">
      <c r="A235" s="263" t="s">
        <v>130</v>
      </c>
      <c r="B235" s="264"/>
      <c r="C235" s="264"/>
      <c r="D235" s="264"/>
      <c r="E235" s="264"/>
      <c r="F235" s="264"/>
      <c r="G235" s="265"/>
      <c r="H235" s="69"/>
      <c r="I235" s="75"/>
      <c r="J235" s="71">
        <f t="shared" si="25"/>
        <v>0</v>
      </c>
      <c r="K235" s="64"/>
      <c r="M235" s="73"/>
    </row>
    <row r="236" spans="1:17" x14ac:dyDescent="0.2">
      <c r="A236" s="263" t="s">
        <v>131</v>
      </c>
      <c r="B236" s="264"/>
      <c r="C236" s="264"/>
      <c r="D236" s="264"/>
      <c r="E236" s="264"/>
      <c r="F236" s="264"/>
      <c r="G236" s="265"/>
      <c r="H236" s="69"/>
      <c r="I236" s="75"/>
      <c r="J236" s="71">
        <f t="shared" si="25"/>
        <v>0</v>
      </c>
      <c r="K236" s="64"/>
    </row>
    <row r="237" spans="1:17" x14ac:dyDescent="0.2">
      <c r="H237" s="260" t="s">
        <v>55</v>
      </c>
      <c r="I237" s="260"/>
      <c r="J237" s="272"/>
      <c r="K237" s="76">
        <f>J229+J230+J232+J233+J234+J235+J236</f>
        <v>0</v>
      </c>
    </row>
    <row r="238" spans="1:17" x14ac:dyDescent="0.2">
      <c r="A238" s="189" t="s">
        <v>132</v>
      </c>
      <c r="H238" s="63"/>
      <c r="I238" s="63"/>
      <c r="J238" s="63"/>
      <c r="K238" s="64"/>
    </row>
    <row r="239" spans="1:17" ht="13.5" customHeight="1" x14ac:dyDescent="0.3">
      <c r="A239" s="133" t="s">
        <v>201</v>
      </c>
      <c r="B239" s="133"/>
      <c r="C239" s="133"/>
      <c r="D239" s="134"/>
      <c r="E239" s="134"/>
      <c r="F239" s="129"/>
      <c r="Q239" s="43"/>
    </row>
    <row r="240" spans="1:17" ht="48" x14ac:dyDescent="0.2">
      <c r="A240" s="125" t="s">
        <v>133</v>
      </c>
      <c r="B240" s="67"/>
      <c r="C240" s="127" t="s">
        <v>171</v>
      </c>
      <c r="D240" s="126" t="s">
        <v>124</v>
      </c>
      <c r="E240" s="126" t="s">
        <v>0</v>
      </c>
      <c r="F240" s="128" t="s">
        <v>172</v>
      </c>
      <c r="G240" s="126" t="s">
        <v>124</v>
      </c>
      <c r="H240" s="126" t="s">
        <v>0</v>
      </c>
      <c r="I240" s="127" t="s">
        <v>173</v>
      </c>
      <c r="J240" s="126" t="s">
        <v>124</v>
      </c>
      <c r="K240" s="126" t="s">
        <v>0</v>
      </c>
    </row>
    <row r="241" spans="1:13" ht="15" x14ac:dyDescent="0.2">
      <c r="A241" s="125" t="s">
        <v>134</v>
      </c>
      <c r="B241" s="67"/>
      <c r="C241" s="55">
        <v>140</v>
      </c>
      <c r="D241" s="75"/>
      <c r="E241" s="71">
        <f>SUM(C241*D241)</f>
        <v>0</v>
      </c>
      <c r="F241" s="55">
        <v>120</v>
      </c>
      <c r="G241" s="75"/>
      <c r="H241" s="71">
        <f>SUM(F241*G241)</f>
        <v>0</v>
      </c>
      <c r="I241" s="55">
        <v>90</v>
      </c>
      <c r="J241" s="75"/>
      <c r="K241" s="71">
        <f>SUM(I241*J241)</f>
        <v>0</v>
      </c>
    </row>
    <row r="242" spans="1:13" ht="15" x14ac:dyDescent="0.2">
      <c r="A242" s="125" t="s">
        <v>135</v>
      </c>
      <c r="B242" s="67"/>
      <c r="C242" s="55">
        <f>SUM(C241)-(C241*10%)</f>
        <v>126</v>
      </c>
      <c r="D242" s="75"/>
      <c r="E242" s="71">
        <f>SUM(C242*D242)</f>
        <v>0</v>
      </c>
      <c r="F242" s="55">
        <f>SUM(F241)-(F241*10%)</f>
        <v>108</v>
      </c>
      <c r="G242" s="75"/>
      <c r="H242" s="71">
        <f>SUM(F242*G242)</f>
        <v>0</v>
      </c>
      <c r="I242" s="55">
        <f>SUM(I241)-(I241*10%)</f>
        <v>81</v>
      </c>
      <c r="J242" s="75"/>
      <c r="K242" s="71">
        <f>SUM(I242*J242)</f>
        <v>0</v>
      </c>
    </row>
    <row r="243" spans="1:13" ht="15" x14ac:dyDescent="0.2">
      <c r="A243" s="125" t="s">
        <v>136</v>
      </c>
      <c r="B243" s="67"/>
      <c r="C243" s="55">
        <f>SUM(C241)-(C241*20%)</f>
        <v>112</v>
      </c>
      <c r="D243" s="75"/>
      <c r="E243" s="71">
        <f>SUM(C243*D243)</f>
        <v>0</v>
      </c>
      <c r="F243" s="55">
        <f>SUM(F241)-(F241*20%)</f>
        <v>96</v>
      </c>
      <c r="G243" s="75"/>
      <c r="H243" s="71">
        <f>SUM(F243*G243)</f>
        <v>0</v>
      </c>
      <c r="I243" s="55">
        <f>SUM(I241)-(I241*20%)</f>
        <v>72</v>
      </c>
      <c r="J243" s="75"/>
      <c r="K243" s="71">
        <f>SUM(I243*J243)</f>
        <v>0</v>
      </c>
      <c r="M243" s="77"/>
    </row>
    <row r="244" spans="1:13" ht="15" x14ac:dyDescent="0.2">
      <c r="A244" s="125" t="s">
        <v>137</v>
      </c>
      <c r="B244" s="67"/>
      <c r="C244" s="55">
        <v>66</v>
      </c>
      <c r="D244" s="75"/>
      <c r="E244" s="71">
        <f>SUM(C244*D244)</f>
        <v>0</v>
      </c>
      <c r="F244" s="55">
        <v>54</v>
      </c>
      <c r="G244" s="75"/>
      <c r="H244" s="71">
        <f>SUM(F244*G244)</f>
        <v>0</v>
      </c>
      <c r="I244" s="55">
        <v>42</v>
      </c>
      <c r="J244" s="75"/>
      <c r="K244" s="71">
        <f>SUM(I244*J244)</f>
        <v>0</v>
      </c>
      <c r="M244" s="77"/>
    </row>
    <row r="245" spans="1:13" x14ac:dyDescent="0.2">
      <c r="A245" s="78"/>
      <c r="B245" s="78"/>
      <c r="C245" s="78"/>
      <c r="D245" s="78"/>
      <c r="E245" s="79"/>
      <c r="G245" s="80"/>
      <c r="H245" s="273" t="s">
        <v>138</v>
      </c>
      <c r="I245" s="274"/>
      <c r="J245" s="275"/>
      <c r="K245" s="62">
        <f>E241+E242+E243+E244+H241+H242+H243+H244+K241+K242+K243+K244</f>
        <v>0</v>
      </c>
    </row>
    <row r="246" spans="1:13" x14ac:dyDescent="0.2">
      <c r="A246" s="189" t="s">
        <v>139</v>
      </c>
      <c r="B246" s="78"/>
      <c r="C246" s="78"/>
      <c r="D246" s="78"/>
      <c r="E246" s="79"/>
      <c r="G246" s="80"/>
      <c r="H246" s="284"/>
      <c r="I246" s="284"/>
      <c r="J246" s="284"/>
      <c r="K246" s="132"/>
    </row>
    <row r="247" spans="1:13" x14ac:dyDescent="0.2">
      <c r="A247" s="47" t="s">
        <v>140</v>
      </c>
      <c r="B247" s="78"/>
      <c r="C247" s="78"/>
      <c r="D247" s="78"/>
      <c r="E247" s="79"/>
      <c r="G247" s="80"/>
      <c r="H247" s="63"/>
      <c r="I247" s="63"/>
      <c r="J247" s="63"/>
      <c r="K247" s="64"/>
    </row>
    <row r="248" spans="1:13" x14ac:dyDescent="0.2">
      <c r="A248" s="118" t="s">
        <v>141</v>
      </c>
      <c r="B248" s="118" t="s">
        <v>142</v>
      </c>
      <c r="C248" s="118" t="s">
        <v>124</v>
      </c>
      <c r="D248" s="43" t="s">
        <v>0</v>
      </c>
      <c r="E248" s="43" t="s">
        <v>143</v>
      </c>
      <c r="F248" s="43" t="s">
        <v>124</v>
      </c>
      <c r="G248" s="43" t="s">
        <v>0</v>
      </c>
      <c r="H248" s="43" t="s">
        <v>4</v>
      </c>
      <c r="I248" s="43" t="s">
        <v>124</v>
      </c>
      <c r="J248" s="43" t="s">
        <v>0</v>
      </c>
    </row>
    <row r="249" spans="1:13" x14ac:dyDescent="0.2">
      <c r="A249" s="65" t="s">
        <v>145</v>
      </c>
      <c r="B249" s="140">
        <v>20</v>
      </c>
      <c r="C249" s="65"/>
      <c r="D249" s="82">
        <f>B249*C249</f>
        <v>0</v>
      </c>
      <c r="E249" s="141">
        <v>10</v>
      </c>
      <c r="F249" s="65"/>
      <c r="G249" s="82">
        <f>E249*F249</f>
        <v>0</v>
      </c>
      <c r="H249" s="66"/>
      <c r="I249" s="66"/>
      <c r="J249" s="82">
        <f>H249*I249</f>
        <v>0</v>
      </c>
      <c r="K249" s="64"/>
    </row>
    <row r="250" spans="1:13" x14ac:dyDescent="0.2">
      <c r="A250" s="66" t="s">
        <v>146</v>
      </c>
      <c r="B250" s="140">
        <v>20</v>
      </c>
      <c r="C250" s="70"/>
      <c r="D250" s="82">
        <f>B250*C250</f>
        <v>0</v>
      </c>
      <c r="E250" s="55"/>
      <c r="F250" s="70"/>
      <c r="G250" s="82">
        <f>E250*F250</f>
        <v>0</v>
      </c>
      <c r="H250" s="69"/>
      <c r="I250" s="70"/>
      <c r="J250" s="82">
        <f>H250*I250</f>
        <v>0</v>
      </c>
      <c r="M250" s="73"/>
    </row>
    <row r="251" spans="1:13" x14ac:dyDescent="0.2">
      <c r="A251" s="66"/>
      <c r="B251" s="55"/>
      <c r="C251" s="70"/>
      <c r="D251" s="83"/>
      <c r="E251" s="55"/>
      <c r="F251" s="84"/>
      <c r="G251" s="83"/>
      <c r="H251" s="55" t="s">
        <v>147</v>
      </c>
      <c r="I251" s="84"/>
      <c r="J251" s="71"/>
      <c r="K251" s="73">
        <v>0</v>
      </c>
    </row>
    <row r="252" spans="1:13" x14ac:dyDescent="0.2">
      <c r="H252" s="260"/>
      <c r="I252" s="260"/>
      <c r="J252" s="260"/>
      <c r="K252" s="62">
        <f>J250+J249+G250+G249+D250+D249</f>
        <v>0</v>
      </c>
      <c r="M252" s="87" t="s">
        <v>184</v>
      </c>
    </row>
    <row r="253" spans="1:13" x14ac:dyDescent="0.2">
      <c r="H253" s="131"/>
      <c r="I253" s="131"/>
      <c r="J253" s="131"/>
      <c r="K253" s="130"/>
      <c r="M253" s="89">
        <f>K252+K245+K237+K225</f>
        <v>0</v>
      </c>
    </row>
  </sheetData>
  <sheetProtection algorithmName="SHA-512" hashValue="Yd/ICcuNb6mA1azuoGiwpQng4H1CZoBkQha0GqZsvJleLsp9Z8vOHu2vixE+p0q8MgB5UcQM44bVqytlKXs6xg==" saltValue="1cIEU1aW22GaAr2BzO0yiw==" spinCount="100000" sheet="1" selectLockedCells="1"/>
  <mergeCells count="134">
    <mergeCell ref="M223:M224"/>
    <mergeCell ref="A220:D220"/>
    <mergeCell ref="H225:J225"/>
    <mergeCell ref="A227:C227"/>
    <mergeCell ref="A228:D228"/>
    <mergeCell ref="H245:J245"/>
    <mergeCell ref="H246:J246"/>
    <mergeCell ref="H252:J252"/>
    <mergeCell ref="A234:G234"/>
    <mergeCell ref="A235:G235"/>
    <mergeCell ref="A236:G236"/>
    <mergeCell ref="H237:J237"/>
    <mergeCell ref="B217:E217"/>
    <mergeCell ref="B218:E218"/>
    <mergeCell ref="A193:G193"/>
    <mergeCell ref="A194:G194"/>
    <mergeCell ref="H195:J195"/>
    <mergeCell ref="A229:D229"/>
    <mergeCell ref="A230:D230"/>
    <mergeCell ref="A232:G232"/>
    <mergeCell ref="A233:G233"/>
    <mergeCell ref="A231:G231"/>
    <mergeCell ref="B219:E219"/>
    <mergeCell ref="A171:N171"/>
    <mergeCell ref="A213:N213"/>
    <mergeCell ref="B174:E174"/>
    <mergeCell ref="B175:E175"/>
    <mergeCell ref="B176:E176"/>
    <mergeCell ref="A178:D178"/>
    <mergeCell ref="M180:M181"/>
    <mergeCell ref="H183:J183"/>
    <mergeCell ref="A185:C185"/>
    <mergeCell ref="A186:D186"/>
    <mergeCell ref="A187:D187"/>
    <mergeCell ref="A188:D188"/>
    <mergeCell ref="A189:G189"/>
    <mergeCell ref="A190:G190"/>
    <mergeCell ref="A191:G191"/>
    <mergeCell ref="A192:G192"/>
    <mergeCell ref="H203:J203"/>
    <mergeCell ref="A205:C205"/>
    <mergeCell ref="H209:J209"/>
    <mergeCell ref="H166:J166"/>
    <mergeCell ref="A1:N1"/>
    <mergeCell ref="B4:E4"/>
    <mergeCell ref="B5:E5"/>
    <mergeCell ref="B6:E6"/>
    <mergeCell ref="A18:D18"/>
    <mergeCell ref="A19:G19"/>
    <mergeCell ref="A20:G20"/>
    <mergeCell ref="A21:G21"/>
    <mergeCell ref="A22:G22"/>
    <mergeCell ref="M10:M11"/>
    <mergeCell ref="A23:G23"/>
    <mergeCell ref="A8:D8"/>
    <mergeCell ref="H13:J13"/>
    <mergeCell ref="A15:C15"/>
    <mergeCell ref="A151:G151"/>
    <mergeCell ref="A16:D16"/>
    <mergeCell ref="A17:D17"/>
    <mergeCell ref="N35:O35"/>
    <mergeCell ref="A24:G24"/>
    <mergeCell ref="H25:J25"/>
    <mergeCell ref="N37:O37"/>
    <mergeCell ref="A62:G62"/>
    <mergeCell ref="A63:G63"/>
    <mergeCell ref="A64:G64"/>
    <mergeCell ref="A65:G65"/>
    <mergeCell ref="A66:G66"/>
    <mergeCell ref="H33:J33"/>
    <mergeCell ref="A35:C35"/>
    <mergeCell ref="A60:D60"/>
    <mergeCell ref="A57:C57"/>
    <mergeCell ref="A58:D58"/>
    <mergeCell ref="A59:D59"/>
    <mergeCell ref="A43:N43"/>
    <mergeCell ref="M52:M53"/>
    <mergeCell ref="B46:E46"/>
    <mergeCell ref="B47:E47"/>
    <mergeCell ref="B48:E48"/>
    <mergeCell ref="H39:J39"/>
    <mergeCell ref="A50:D50"/>
    <mergeCell ref="H55:J55"/>
    <mergeCell ref="A61:G61"/>
    <mergeCell ref="A85:N85"/>
    <mergeCell ref="B88:E88"/>
    <mergeCell ref="B89:E89"/>
    <mergeCell ref="B90:E90"/>
    <mergeCell ref="H67:J67"/>
    <mergeCell ref="H75:J75"/>
    <mergeCell ref="A77:C77"/>
    <mergeCell ref="H81:J81"/>
    <mergeCell ref="H97:J97"/>
    <mergeCell ref="N77:O77"/>
    <mergeCell ref="N79:O79"/>
    <mergeCell ref="M94:M95"/>
    <mergeCell ref="A92:D92"/>
    <mergeCell ref="H117:J117"/>
    <mergeCell ref="N119:O119"/>
    <mergeCell ref="A119:C119"/>
    <mergeCell ref="N121:O121"/>
    <mergeCell ref="H123:J123"/>
    <mergeCell ref="M137:M138"/>
    <mergeCell ref="B131:E131"/>
    <mergeCell ref="A128:N128"/>
    <mergeCell ref="B132:E132"/>
    <mergeCell ref="B133:E133"/>
    <mergeCell ref="A135:D135"/>
    <mergeCell ref="H109:J109"/>
    <mergeCell ref="A99:C99"/>
    <mergeCell ref="A100:D100"/>
    <mergeCell ref="A101:D101"/>
    <mergeCell ref="A102:D102"/>
    <mergeCell ref="A103:G103"/>
    <mergeCell ref="A104:G104"/>
    <mergeCell ref="A105:G105"/>
    <mergeCell ref="A106:G106"/>
    <mergeCell ref="A107:G107"/>
    <mergeCell ref="A108:G108"/>
    <mergeCell ref="H140:J140"/>
    <mergeCell ref="A142:C142"/>
    <mergeCell ref="N164:O164"/>
    <mergeCell ref="N162:O162"/>
    <mergeCell ref="A149:G149"/>
    <mergeCell ref="A143:D143"/>
    <mergeCell ref="A146:G146"/>
    <mergeCell ref="A147:G147"/>
    <mergeCell ref="A148:G148"/>
    <mergeCell ref="A144:D144"/>
    <mergeCell ref="A145:D145"/>
    <mergeCell ref="A150:G150"/>
    <mergeCell ref="A162:C162"/>
    <mergeCell ref="H152:J152"/>
    <mergeCell ref="H160:J160"/>
  </mergeCells>
  <pageMargins left="0.11811023622047245" right="0.11811023622047245" top="0.15748031496062992" bottom="0.15748031496062992"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7">
    <tabColor rgb="FFC5D8FF"/>
    <pageSetUpPr fitToPage="1"/>
  </sheetPr>
  <dimension ref="B3:V19"/>
  <sheetViews>
    <sheetView workbookViewId="0">
      <selection activeCell="I9" sqref="I9"/>
    </sheetView>
  </sheetViews>
  <sheetFormatPr baseColWidth="10" defaultColWidth="11.42578125" defaultRowHeight="12.75" x14ac:dyDescent="0.2"/>
  <cols>
    <col min="2" max="2" width="18.28515625" customWidth="1"/>
    <col min="3" max="3" width="47.28515625" customWidth="1"/>
    <col min="4" max="4" width="25" customWidth="1"/>
  </cols>
  <sheetData>
    <row r="3" spans="2:22" ht="21.75" customHeight="1" x14ac:dyDescent="0.2">
      <c r="B3" s="145" t="s">
        <v>73</v>
      </c>
      <c r="C3" s="145" t="s">
        <v>72</v>
      </c>
      <c r="D3" s="145" t="s">
        <v>71</v>
      </c>
    </row>
    <row r="4" spans="2:22" ht="18" customHeight="1" x14ac:dyDescent="0.2">
      <c r="B4">
        <v>2</v>
      </c>
      <c r="C4" s="16" t="s">
        <v>97</v>
      </c>
      <c r="D4" s="35">
        <v>3050</v>
      </c>
    </row>
    <row r="5" spans="2:22" ht="18" customHeight="1" x14ac:dyDescent="0.2">
      <c r="B5">
        <v>3</v>
      </c>
      <c r="C5" s="16" t="s">
        <v>98</v>
      </c>
      <c r="D5" s="35">
        <v>3050</v>
      </c>
    </row>
    <row r="6" spans="2:22" ht="18" customHeight="1" x14ac:dyDescent="0.2">
      <c r="B6">
        <v>4</v>
      </c>
      <c r="C6" s="16" t="s">
        <v>99</v>
      </c>
      <c r="D6" s="35">
        <v>3050</v>
      </c>
    </row>
    <row r="7" spans="2:22" ht="18" customHeight="1" x14ac:dyDescent="0.2">
      <c r="B7">
        <v>5</v>
      </c>
      <c r="C7" s="16" t="s">
        <v>100</v>
      </c>
      <c r="D7" s="35">
        <v>3450</v>
      </c>
      <c r="V7" s="17" t="s">
        <v>92</v>
      </c>
    </row>
    <row r="8" spans="2:22" ht="18" customHeight="1" x14ac:dyDescent="0.2">
      <c r="B8">
        <v>6</v>
      </c>
      <c r="C8" s="16" t="s">
        <v>195</v>
      </c>
      <c r="D8" s="35">
        <v>3450</v>
      </c>
      <c r="V8" s="17"/>
    </row>
    <row r="9" spans="2:22" ht="18" customHeight="1" x14ac:dyDescent="0.2">
      <c r="B9">
        <v>7</v>
      </c>
      <c r="C9" s="16" t="s">
        <v>101</v>
      </c>
      <c r="D9" s="35">
        <v>3450</v>
      </c>
      <c r="V9" s="17" t="s">
        <v>91</v>
      </c>
    </row>
    <row r="10" spans="2:22" ht="18" customHeight="1" x14ac:dyDescent="0.2">
      <c r="B10">
        <v>8</v>
      </c>
      <c r="C10" s="16" t="s">
        <v>102</v>
      </c>
      <c r="D10" s="35">
        <v>3650</v>
      </c>
    </row>
    <row r="11" spans="2:22" ht="18" customHeight="1" x14ac:dyDescent="0.2">
      <c r="B11">
        <v>9</v>
      </c>
      <c r="C11" s="16" t="s">
        <v>156</v>
      </c>
      <c r="D11" s="35">
        <v>3450</v>
      </c>
    </row>
    <row r="12" spans="2:22" ht="18" customHeight="1" x14ac:dyDescent="0.2">
      <c r="B12">
        <v>10</v>
      </c>
      <c r="C12" s="16" t="s">
        <v>103</v>
      </c>
      <c r="D12" s="35">
        <v>3650</v>
      </c>
    </row>
    <row r="13" spans="2:22" ht="18" customHeight="1" x14ac:dyDescent="0.2">
      <c r="B13">
        <v>11</v>
      </c>
      <c r="C13" s="16" t="s">
        <v>104</v>
      </c>
      <c r="D13" s="35">
        <v>3960</v>
      </c>
    </row>
    <row r="14" spans="2:22" ht="18" customHeight="1" x14ac:dyDescent="0.2">
      <c r="B14">
        <v>12</v>
      </c>
      <c r="C14" s="16" t="s">
        <v>105</v>
      </c>
      <c r="D14" s="35">
        <v>3960</v>
      </c>
    </row>
    <row r="15" spans="2:22" ht="18" customHeight="1" x14ac:dyDescent="0.2">
      <c r="B15">
        <v>13</v>
      </c>
      <c r="C15" s="16" t="s">
        <v>106</v>
      </c>
      <c r="D15" s="35">
        <v>3450</v>
      </c>
    </row>
    <row r="16" spans="2:22" ht="18" customHeight="1" x14ac:dyDescent="0.2">
      <c r="B16">
        <v>14</v>
      </c>
      <c r="C16" s="16" t="s">
        <v>107</v>
      </c>
      <c r="D16" s="35">
        <v>3650</v>
      </c>
    </row>
    <row r="17" spans="2:4" ht="18" customHeight="1" x14ac:dyDescent="0.2">
      <c r="B17">
        <v>15</v>
      </c>
      <c r="C17" s="16" t="s">
        <v>74</v>
      </c>
      <c r="D17" s="35">
        <v>4360</v>
      </c>
    </row>
    <row r="18" spans="2:4" ht="18" customHeight="1" x14ac:dyDescent="0.2">
      <c r="B18">
        <v>16</v>
      </c>
      <c r="C18" s="16" t="s">
        <v>75</v>
      </c>
      <c r="D18" s="35">
        <v>3650</v>
      </c>
    </row>
    <row r="19" spans="2:4" ht="18" customHeight="1" x14ac:dyDescent="0.2">
      <c r="B19">
        <v>17</v>
      </c>
      <c r="C19" s="16" t="s">
        <v>76</v>
      </c>
      <c r="D19" s="35">
        <v>3050</v>
      </c>
    </row>
  </sheetData>
  <sheetProtection algorithmName="SHA-512" hashValue="qfyCfBExjeHLTPSX4y0c0xTFMWisvaV1JaPwaiWVwGNcfR4koL44543xovcxmFPcwagSEUpnijBtEpjc8dCqCA==" saltValue="FUFs9fcQiM5zbrPJAi9NJg==" spinCount="100000" sheet="1" objects="1" scenarios="1" selectLockedCells="1"/>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D6EEBC"/>
    <pageSetUpPr fitToPage="1"/>
  </sheetPr>
  <dimension ref="A1:D36"/>
  <sheetViews>
    <sheetView topLeftCell="B1" workbookViewId="0">
      <selection activeCell="G11" sqref="G11"/>
    </sheetView>
  </sheetViews>
  <sheetFormatPr baseColWidth="10" defaultColWidth="11.42578125" defaultRowHeight="12.75" x14ac:dyDescent="0.2"/>
  <cols>
    <col min="1" max="1" width="14.42578125" style="14" customWidth="1"/>
    <col min="2" max="2" width="46" style="14" customWidth="1"/>
    <col min="3" max="3" width="47.28515625" style="14" customWidth="1"/>
    <col min="4" max="4" width="23.28515625" style="202" customWidth="1"/>
    <col min="5" max="16384" width="11.42578125" style="14"/>
  </cols>
  <sheetData>
    <row r="1" spans="1:4" s="13" customFormat="1" ht="40.5" customHeight="1" x14ac:dyDescent="0.2">
      <c r="A1" s="12" t="s">
        <v>52</v>
      </c>
      <c r="B1" s="12" t="s">
        <v>15</v>
      </c>
      <c r="C1" s="36" t="s">
        <v>208</v>
      </c>
      <c r="D1" s="37" t="s">
        <v>209</v>
      </c>
    </row>
    <row r="2" spans="1:4" s="28" customFormat="1" x14ac:dyDescent="0.2">
      <c r="A2" s="28">
        <v>1</v>
      </c>
      <c r="B2" s="28" t="s">
        <v>39</v>
      </c>
      <c r="C2" s="38" t="s">
        <v>202</v>
      </c>
      <c r="D2" s="200">
        <v>1582</v>
      </c>
    </row>
    <row r="3" spans="1:4" s="28" customFormat="1" x14ac:dyDescent="0.2">
      <c r="A3" s="28">
        <v>2</v>
      </c>
      <c r="B3" s="28" t="s">
        <v>78</v>
      </c>
      <c r="C3" s="38" t="s">
        <v>51</v>
      </c>
      <c r="D3" s="200">
        <v>820</v>
      </c>
    </row>
    <row r="4" spans="1:4" s="28" customFormat="1" x14ac:dyDescent="0.2">
      <c r="A4" s="28">
        <v>3</v>
      </c>
      <c r="B4" s="28" t="s">
        <v>30</v>
      </c>
      <c r="C4" s="38" t="s">
        <v>31</v>
      </c>
      <c r="D4" s="200">
        <v>2840</v>
      </c>
    </row>
    <row r="5" spans="1:4" s="28" customFormat="1" ht="25.5" customHeight="1" x14ac:dyDescent="0.2">
      <c r="A5" s="29">
        <v>4</v>
      </c>
      <c r="B5" s="29" t="s">
        <v>57</v>
      </c>
      <c r="C5" s="41" t="s">
        <v>65</v>
      </c>
      <c r="D5" s="201"/>
    </row>
    <row r="6" spans="1:4" s="28" customFormat="1" x14ac:dyDescent="0.2">
      <c r="A6" s="28">
        <v>5</v>
      </c>
      <c r="B6" s="28" t="s">
        <v>64</v>
      </c>
      <c r="C6" s="38" t="s">
        <v>203</v>
      </c>
      <c r="D6" s="200">
        <v>1540</v>
      </c>
    </row>
    <row r="7" spans="1:4" s="29" customFormat="1" x14ac:dyDescent="0.2">
      <c r="A7" s="28">
        <v>6</v>
      </c>
      <c r="B7" s="28" t="s">
        <v>61</v>
      </c>
      <c r="C7" s="38" t="s">
        <v>38</v>
      </c>
      <c r="D7" s="200">
        <v>1740</v>
      </c>
    </row>
    <row r="8" spans="1:4" s="28" customFormat="1" x14ac:dyDescent="0.2">
      <c r="A8" s="28">
        <v>7</v>
      </c>
      <c r="B8" s="28" t="s">
        <v>63</v>
      </c>
      <c r="C8" s="38" t="s">
        <v>41</v>
      </c>
      <c r="D8" s="200">
        <v>1435</v>
      </c>
    </row>
    <row r="9" spans="1:4" s="28" customFormat="1" x14ac:dyDescent="0.2">
      <c r="A9" s="28">
        <v>8</v>
      </c>
      <c r="B9" s="28" t="s">
        <v>42</v>
      </c>
      <c r="C9" s="38" t="s">
        <v>43</v>
      </c>
      <c r="D9" s="200">
        <v>1435</v>
      </c>
    </row>
    <row r="10" spans="1:4" s="28" customFormat="1" x14ac:dyDescent="0.2">
      <c r="A10" s="28">
        <v>9</v>
      </c>
      <c r="B10" s="28" t="s">
        <v>49</v>
      </c>
      <c r="C10" s="38" t="s">
        <v>50</v>
      </c>
      <c r="D10" s="200">
        <v>1100</v>
      </c>
    </row>
    <row r="11" spans="1:4" s="28" customFormat="1" x14ac:dyDescent="0.2">
      <c r="A11" s="28">
        <v>10</v>
      </c>
      <c r="B11" s="28" t="s">
        <v>23</v>
      </c>
      <c r="C11" s="38" t="s">
        <v>24</v>
      </c>
      <c r="D11" s="200">
        <v>3600</v>
      </c>
    </row>
    <row r="12" spans="1:4" s="28" customFormat="1" x14ac:dyDescent="0.2">
      <c r="A12" s="28">
        <v>11</v>
      </c>
      <c r="B12" s="28" t="s">
        <v>29</v>
      </c>
      <c r="C12" s="38" t="s">
        <v>28</v>
      </c>
      <c r="D12" s="200">
        <v>3160</v>
      </c>
    </row>
    <row r="13" spans="1:4" s="28" customFormat="1" x14ac:dyDescent="0.2">
      <c r="A13" s="28">
        <v>12</v>
      </c>
      <c r="B13" s="28" t="s">
        <v>27</v>
      </c>
      <c r="C13" s="38" t="s">
        <v>28</v>
      </c>
      <c r="D13" s="200">
        <v>3160</v>
      </c>
    </row>
    <row r="14" spans="1:4" s="28" customFormat="1" x14ac:dyDescent="0.2">
      <c r="A14" s="28">
        <v>13</v>
      </c>
      <c r="B14" s="28" t="s">
        <v>21</v>
      </c>
      <c r="C14" s="38" t="s">
        <v>22</v>
      </c>
      <c r="D14" s="200">
        <v>3714</v>
      </c>
    </row>
    <row r="15" spans="1:4" s="28" customFormat="1" x14ac:dyDescent="0.2">
      <c r="A15" s="28">
        <v>14</v>
      </c>
      <c r="B15" s="30" t="s">
        <v>77</v>
      </c>
      <c r="C15" s="40" t="s">
        <v>79</v>
      </c>
      <c r="D15" s="200">
        <v>3600</v>
      </c>
    </row>
    <row r="16" spans="1:4" s="28" customFormat="1" x14ac:dyDescent="0.2">
      <c r="A16" s="28">
        <v>15</v>
      </c>
      <c r="B16" s="28" t="s">
        <v>17</v>
      </c>
      <c r="C16" s="38" t="s">
        <v>18</v>
      </c>
      <c r="D16" s="200">
        <v>4200</v>
      </c>
    </row>
    <row r="17" spans="1:4" s="28" customFormat="1" x14ac:dyDescent="0.2">
      <c r="A17" s="28">
        <v>16</v>
      </c>
      <c r="B17" s="28" t="s">
        <v>60</v>
      </c>
      <c r="C17" s="38" t="s">
        <v>35</v>
      </c>
      <c r="D17" s="200">
        <v>2940</v>
      </c>
    </row>
    <row r="18" spans="1:4" s="28" customFormat="1" x14ac:dyDescent="0.2">
      <c r="A18" s="28">
        <v>17</v>
      </c>
      <c r="B18" s="28" t="s">
        <v>59</v>
      </c>
      <c r="C18" s="38" t="s">
        <v>34</v>
      </c>
      <c r="D18" s="200">
        <v>3600</v>
      </c>
    </row>
    <row r="19" spans="1:4" s="28" customFormat="1" x14ac:dyDescent="0.2">
      <c r="A19" s="28">
        <v>18</v>
      </c>
      <c r="B19" s="28" t="s">
        <v>174</v>
      </c>
      <c r="C19" s="38"/>
      <c r="D19" s="200">
        <v>3600</v>
      </c>
    </row>
    <row r="20" spans="1:4" s="28" customFormat="1" x14ac:dyDescent="0.2">
      <c r="A20" s="28">
        <v>19</v>
      </c>
      <c r="B20" s="28" t="s">
        <v>20</v>
      </c>
      <c r="C20" s="38" t="s">
        <v>18</v>
      </c>
      <c r="D20" s="200">
        <v>4200</v>
      </c>
    </row>
    <row r="21" spans="1:4" s="28" customFormat="1" ht="51" x14ac:dyDescent="0.2">
      <c r="A21" s="28">
        <v>20</v>
      </c>
      <c r="B21" s="29" t="s">
        <v>58</v>
      </c>
      <c r="C21" s="41" t="s">
        <v>204</v>
      </c>
      <c r="D21" s="201">
        <v>3450</v>
      </c>
    </row>
    <row r="22" spans="1:4" s="28" customFormat="1" x14ac:dyDescent="0.2">
      <c r="A22" s="28">
        <v>21</v>
      </c>
      <c r="B22" s="28" t="s">
        <v>36</v>
      </c>
      <c r="C22" s="38" t="s">
        <v>37</v>
      </c>
      <c r="D22" s="200">
        <v>1930</v>
      </c>
    </row>
    <row r="23" spans="1:4" s="28" customFormat="1" x14ac:dyDescent="0.2">
      <c r="A23" s="28">
        <v>22</v>
      </c>
      <c r="B23" s="28" t="s">
        <v>19</v>
      </c>
      <c r="C23" s="38" t="s">
        <v>18</v>
      </c>
      <c r="D23" s="200">
        <v>4200</v>
      </c>
    </row>
    <row r="24" spans="1:4" s="28" customFormat="1" x14ac:dyDescent="0.2">
      <c r="A24" s="28">
        <v>23</v>
      </c>
      <c r="B24" s="29" t="s">
        <v>46</v>
      </c>
      <c r="C24" s="39" t="s">
        <v>66</v>
      </c>
      <c r="D24" s="201">
        <v>1360</v>
      </c>
    </row>
    <row r="25" spans="1:4" s="28" customFormat="1" x14ac:dyDescent="0.2">
      <c r="A25" s="28">
        <v>24</v>
      </c>
      <c r="B25" s="28" t="s">
        <v>32</v>
      </c>
      <c r="C25" s="38" t="s">
        <v>33</v>
      </c>
      <c r="D25" s="200">
        <v>2522</v>
      </c>
    </row>
    <row r="26" spans="1:4" s="28" customFormat="1" x14ac:dyDescent="0.2">
      <c r="A26" s="28">
        <v>25</v>
      </c>
      <c r="B26" s="28" t="s">
        <v>62</v>
      </c>
      <c r="C26" s="38" t="s">
        <v>40</v>
      </c>
      <c r="D26" s="200">
        <v>1500</v>
      </c>
    </row>
    <row r="27" spans="1:4" s="28" customFormat="1" x14ac:dyDescent="0.2">
      <c r="A27" s="28">
        <v>26</v>
      </c>
      <c r="B27" s="28" t="s">
        <v>56</v>
      </c>
      <c r="C27" s="38" t="s">
        <v>16</v>
      </c>
      <c r="D27" s="200">
        <v>5460</v>
      </c>
    </row>
    <row r="28" spans="1:4" s="28" customFormat="1" x14ac:dyDescent="0.2">
      <c r="A28" s="28">
        <v>27</v>
      </c>
      <c r="B28" s="28" t="s">
        <v>25</v>
      </c>
      <c r="C28" s="38" t="s">
        <v>26</v>
      </c>
      <c r="D28" s="200">
        <v>3423</v>
      </c>
    </row>
    <row r="29" spans="1:4" s="31" customFormat="1" x14ac:dyDescent="0.2">
      <c r="A29" s="28">
        <v>28</v>
      </c>
      <c r="B29" s="28" t="s">
        <v>68</v>
      </c>
      <c r="C29" s="38" t="s">
        <v>69</v>
      </c>
      <c r="D29" s="200">
        <v>1365</v>
      </c>
    </row>
    <row r="30" spans="1:4" s="28" customFormat="1" x14ac:dyDescent="0.2">
      <c r="A30" s="28">
        <v>29</v>
      </c>
      <c r="B30" s="28" t="s">
        <v>44</v>
      </c>
      <c r="C30" s="38" t="s">
        <v>45</v>
      </c>
      <c r="D30" s="200">
        <v>1200</v>
      </c>
    </row>
    <row r="31" spans="1:4" s="28" customFormat="1" x14ac:dyDescent="0.2">
      <c r="A31" s="28">
        <v>30</v>
      </c>
      <c r="B31" s="28" t="s">
        <v>175</v>
      </c>
      <c r="C31" s="38" t="s">
        <v>176</v>
      </c>
      <c r="D31" s="200">
        <v>1470</v>
      </c>
    </row>
    <row r="32" spans="1:4" s="28" customFormat="1" x14ac:dyDescent="0.2">
      <c r="A32" s="28">
        <v>31</v>
      </c>
      <c r="B32" s="28" t="s">
        <v>47</v>
      </c>
      <c r="C32" s="38" t="s">
        <v>48</v>
      </c>
      <c r="D32" s="200">
        <v>1140</v>
      </c>
    </row>
    <row r="33" spans="1:4" s="28" customFormat="1" x14ac:dyDescent="0.2">
      <c r="A33" s="28">
        <v>32</v>
      </c>
      <c r="B33" s="28" t="s">
        <v>67</v>
      </c>
      <c r="C33" s="38"/>
      <c r="D33" s="200">
        <v>49</v>
      </c>
    </row>
    <row r="35" spans="1:4" x14ac:dyDescent="0.2">
      <c r="B35" s="15"/>
    </row>
    <row r="36" spans="1:4" x14ac:dyDescent="0.2">
      <c r="B36" s="15"/>
    </row>
  </sheetData>
  <sheetProtection algorithmName="SHA-512" hashValue="Wq6bAVrjzIQG70UwPpJ24vLRhjUVHBpBxwMLMRCD0DTBC7pYoDvR/36MpSZMDmt3keTdEOkFX06OoGhl4JeC+g==" saltValue="e1lMYWYDKIzu2SH7NDKWcg==" spinCount="100000" sheet="1" selectLockedCells="1"/>
  <pageMargins left="0.70866141732283472" right="0.70866141732283472" top="0.74803149606299213" bottom="0.74803149606299213" header="0.31496062992125984" footer="0.31496062992125984"/>
  <pageSetup paperSize="8" scale="8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Notice d'utilisation</vt:lpstr>
      <vt:lpstr>Demande de PEC 1ère partie</vt:lpstr>
      <vt:lpstr>Demande de PEC 2de partie</vt:lpstr>
      <vt:lpstr>Frais de déplacement 3è partie</vt:lpstr>
      <vt:lpstr>Liste des grades et catégories</vt:lpstr>
      <vt:lpstr>Liste des diplômes + durée</vt:lpstr>
      <vt:lpstr>BASE_GRADES</vt:lpstr>
      <vt:lpstr>Liste_diplomes</vt:lpstr>
      <vt:lpstr>'Demande de PEC 1ère partie'!Zone_d_impression</vt:lpstr>
      <vt:lpstr>'Demande de PEC 2de partie'!Zone_d_impression</vt:lpstr>
    </vt:vector>
  </TitlesOfParts>
  <Company>ANFH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anfh</dc:creator>
  <cp:lastModifiedBy>MAHIEU Servane</cp:lastModifiedBy>
  <cp:lastPrinted>2025-02-04T13:08:00Z</cp:lastPrinted>
  <dcterms:created xsi:type="dcterms:W3CDTF">2004-04-01T08:31:50Z</dcterms:created>
  <dcterms:modified xsi:type="dcterms:W3CDTF">2025-09-24T13:27:48Z</dcterms:modified>
</cp:coreProperties>
</file>