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icardie\GESTION DES FONDS\1 - ETUDES PROMOTIONNELLES\MAQUETTES DEFINITIVES\Nouvelles versions\"/>
    </mc:Choice>
  </mc:AlternateContent>
  <bookViews>
    <workbookView xWindow="0" yWindow="0" windowWidth="28800" windowHeight="12435" tabRatio="875" firstSheet="1" activeTab="1"/>
  </bookViews>
  <sheets>
    <sheet name="DEMANDE DE PRISE EN CHARGE" sheetId="2" r:id="rId1"/>
    <sheet name="CALCUL SALAIRES" sheetId="3" r:id="rId2"/>
    <sheet name="ENSEIGNEMENT ORGANISME" sheetId="8" r:id="rId3"/>
    <sheet name="DEPLACEMENT REPAS HEBERGEMENT" sheetId="1" r:id="rId4"/>
    <sheet name="DETAIL PARTIE FINANCEE ETS" sheetId="4" r:id="rId5"/>
    <sheet name="LISTE DES GRADES ET CATEGORIES" sheetId="7" r:id="rId6"/>
    <sheet name="LISTE DES DIPLOMES + DUREE" sheetId="5" r:id="rId7"/>
  </sheets>
  <definedNames>
    <definedName name="BASE_GRADES">Tableau1[#All]</definedName>
    <definedName name="LISTE_DIPLOMES">Tableau2[#All]</definedName>
    <definedName name="_xlnm.Print_Area" localSheetId="1">'CALCUL SALAIRES'!$A$1:$Q$68</definedName>
    <definedName name="_xlnm.Print_Area" localSheetId="2">'ENSEIGNEMENT ORGANISME'!$A$1:$L$32</definedName>
  </definedNames>
  <calcPr calcId="152511"/>
</workbook>
</file>

<file path=xl/calcChain.xml><?xml version="1.0" encoding="utf-8"?>
<calcChain xmlns="http://schemas.openxmlformats.org/spreadsheetml/2006/main">
  <c r="E12" i="4" l="1"/>
  <c r="E13" i="4"/>
  <c r="E14" i="4" l="1"/>
  <c r="C15" i="4"/>
  <c r="D15" i="4"/>
  <c r="E15" i="4" l="1"/>
  <c r="J47" i="1"/>
  <c r="J41" i="1" l="1"/>
  <c r="J40" i="1"/>
  <c r="J39" i="1"/>
  <c r="J38" i="1"/>
  <c r="J37" i="1"/>
  <c r="J42" i="1" s="1"/>
  <c r="P21" i="3"/>
  <c r="O21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2" i="5"/>
  <c r="N30" i="3" l="1"/>
  <c r="L11" i="8"/>
  <c r="E60" i="2" s="1"/>
  <c r="G7" i="1" l="1"/>
  <c r="D16" i="1" s="1"/>
  <c r="E7" i="1"/>
  <c r="C7" i="1"/>
  <c r="D60" i="2"/>
  <c r="C60" i="2"/>
  <c r="D61" i="1"/>
  <c r="G27" i="1"/>
  <c r="G28" i="1"/>
  <c r="G26" i="1"/>
  <c r="B15" i="4"/>
  <c r="E61" i="2"/>
  <c r="D39" i="1"/>
  <c r="D40" i="1"/>
  <c r="D47" i="1"/>
  <c r="D46" i="1"/>
  <c r="D48" i="1"/>
  <c r="D49" i="1"/>
  <c r="D37" i="1"/>
  <c r="D38" i="1"/>
  <c r="D41" i="1"/>
  <c r="D50" i="1"/>
  <c r="J23" i="1"/>
  <c r="G23" i="1"/>
  <c r="K23" i="1"/>
  <c r="J24" i="1"/>
  <c r="G24" i="1"/>
  <c r="K24" i="1" s="1"/>
  <c r="D59" i="1"/>
  <c r="D60" i="1"/>
  <c r="D62" i="1" l="1"/>
  <c r="K62" i="1" s="1"/>
  <c r="H56" i="2"/>
  <c r="D51" i="1"/>
  <c r="D42" i="1"/>
  <c r="G29" i="1"/>
  <c r="N37" i="3"/>
  <c r="G60" i="2" s="1"/>
  <c r="G61" i="2" s="1"/>
  <c r="I7" i="1"/>
  <c r="I46" i="1" s="1"/>
  <c r="J46" i="1" s="1"/>
  <c r="D14" i="1"/>
  <c r="D15" i="1"/>
  <c r="J48" i="1" l="1"/>
  <c r="K52" i="1" s="1"/>
  <c r="D17" i="1"/>
  <c r="K30" i="1" l="1"/>
  <c r="K65" i="1" s="1"/>
  <c r="F60" i="2" s="1"/>
  <c r="H60" i="2" s="1"/>
  <c r="H61" i="2" s="1"/>
  <c r="H63" i="2" s="1"/>
  <c r="F61" i="2" l="1"/>
</calcChain>
</file>

<file path=xl/sharedStrings.xml><?xml version="1.0" encoding="utf-8"?>
<sst xmlns="http://schemas.openxmlformats.org/spreadsheetml/2006/main" count="255" uniqueCount="207">
  <si>
    <t>Montant</t>
  </si>
  <si>
    <t>Catégories                             (puissance fiscale du véhicule)</t>
  </si>
  <si>
    <t>de 5 CV et moins</t>
  </si>
  <si>
    <t>de 6 et 7 CV</t>
  </si>
  <si>
    <t>de 8 CV et plus</t>
  </si>
  <si>
    <t>Tarif</t>
  </si>
  <si>
    <t>Montant total</t>
  </si>
  <si>
    <t>Transport en commun</t>
  </si>
  <si>
    <t>SNCF 2ème classe</t>
  </si>
  <si>
    <t>Métro, Autocar, bus</t>
  </si>
  <si>
    <t>Taxi</t>
  </si>
  <si>
    <t>Parking, péage..</t>
  </si>
  <si>
    <r>
      <t>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au 10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</si>
  <si>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11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30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</si>
  <si>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31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60</t>
    </r>
    <r>
      <rPr>
        <vertAlign val="superscript"/>
        <sz val="9"/>
        <rFont val="Arial"/>
        <family val="2"/>
      </rPr>
      <t xml:space="preserve">ème </t>
    </r>
    <r>
      <rPr>
        <sz val="9"/>
        <rFont val="Arial"/>
        <family val="2"/>
      </rPr>
      <t>jour</t>
    </r>
  </si>
  <si>
    <r>
      <t>à partir du 61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</si>
  <si>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t>SNCF 1ère classe et ou avion</t>
  </si>
  <si>
    <t>Aller</t>
  </si>
  <si>
    <t>Retour</t>
  </si>
  <si>
    <t>Nbre</t>
  </si>
  <si>
    <t>Total</t>
  </si>
  <si>
    <t>Prix unitaire</t>
  </si>
  <si>
    <t>Total hébergement</t>
  </si>
  <si>
    <t>Total déplacement</t>
  </si>
  <si>
    <t>Total repas</t>
  </si>
  <si>
    <t>Date Fin</t>
  </si>
  <si>
    <t>Frais réels</t>
  </si>
  <si>
    <t xml:space="preserve">Montant
total </t>
  </si>
  <si>
    <t>ETABLISSEMENT</t>
  </si>
  <si>
    <t>N° SIRET :</t>
  </si>
  <si>
    <t>AGENT</t>
  </si>
  <si>
    <t>Date de naissance :</t>
  </si>
  <si>
    <t>Grade :</t>
  </si>
  <si>
    <t>Organisme de formation :</t>
  </si>
  <si>
    <t>Date CTE :</t>
  </si>
  <si>
    <t>Date Début</t>
  </si>
  <si>
    <t>Enseignement</t>
  </si>
  <si>
    <t>Déplacement</t>
  </si>
  <si>
    <t>Salaires / Charges</t>
  </si>
  <si>
    <t>Frais pédagogiques</t>
  </si>
  <si>
    <t>Frais de déplacement</t>
  </si>
  <si>
    <t>Frais de salaires</t>
  </si>
  <si>
    <t>Détail de la partie financée par l'établissement</t>
  </si>
  <si>
    <t xml:space="preserve">Nom Etablissement : </t>
  </si>
  <si>
    <t xml:space="preserve">Dossier suivi par : </t>
  </si>
  <si>
    <t>Lieu :</t>
  </si>
  <si>
    <t xml:space="preserve">Décision d'admission (concours, VAE….) : </t>
  </si>
  <si>
    <t>Admis</t>
  </si>
  <si>
    <t>En attente de résultat au concours</t>
  </si>
  <si>
    <t xml:space="preserve">Date de fin de scolarité : </t>
  </si>
  <si>
    <t xml:space="preserve">Nombre d'heures de formation : </t>
  </si>
  <si>
    <t>Numéro de déclaration d'activité :</t>
  </si>
  <si>
    <t>Cachet de l'établissement</t>
  </si>
  <si>
    <t xml:space="preserve">Fait à : </t>
  </si>
  <si>
    <t xml:space="preserve">Le : </t>
  </si>
  <si>
    <t>Diplôme</t>
  </si>
  <si>
    <t>DE IDE</t>
  </si>
  <si>
    <t>DE pédicure podologue</t>
  </si>
  <si>
    <t>DE manipulateur électroradiologie</t>
  </si>
  <si>
    <t>DE ergothérapeute</t>
  </si>
  <si>
    <t>DE éducateur jeunes enfants</t>
  </si>
  <si>
    <t>DE technicien en analyse biomédicales</t>
  </si>
  <si>
    <t>DE éducateur technique spécialisé</t>
  </si>
  <si>
    <t>DE éducateur spécialisé</t>
  </si>
  <si>
    <t>Capacité orthophoniste</t>
  </si>
  <si>
    <t>DE psychomotricien</t>
  </si>
  <si>
    <t>DE moniteur éducateur</t>
  </si>
  <si>
    <t>DE cadre de santé</t>
  </si>
  <si>
    <t>DEJEPS</t>
  </si>
  <si>
    <t>DE Préparateur en pharmacie hospitalière</t>
  </si>
  <si>
    <t>Master péri natalité</t>
  </si>
  <si>
    <t>DE conseiller en économie sociale</t>
  </si>
  <si>
    <t>Code diplôme</t>
  </si>
  <si>
    <t>VIDE - Diplôme à renseigner</t>
  </si>
  <si>
    <t>Taux moyen</t>
  </si>
  <si>
    <t>Date de début de formation</t>
  </si>
  <si>
    <t>Période de formation</t>
  </si>
  <si>
    <t xml:space="preserve">Date de début de scolarité : </t>
  </si>
  <si>
    <t>INTITULE DE LA FORMATION :</t>
  </si>
  <si>
    <t xml:space="preserve">DUREE DE LA SCOLARITE </t>
  </si>
  <si>
    <t>❶</t>
  </si>
  <si>
    <t>❷</t>
  </si>
  <si>
    <t>Période</t>
  </si>
  <si>
    <t>DUREE REGLEMENTAIRE
 DE PRISE EN CHARGE
(en jours)</t>
  </si>
  <si>
    <t>DUREE REGLEMENTAIRE
 DE PRISE EN CHARGE
(en mois)</t>
  </si>
  <si>
    <t>Date de fin 
de formation</t>
  </si>
  <si>
    <t>❸</t>
  </si>
  <si>
    <t>TOTAL</t>
  </si>
  <si>
    <t>L'établissement atteste avoir pris connaissance des conditions de prise en charge de l'ANFH, certifie l'exactitude des renseignements fournis et la conformité des documents joints.</t>
  </si>
  <si>
    <t>FRAIS DE DEPLACEMENT</t>
  </si>
  <si>
    <t>FRAIS D'HEBERGEMENT</t>
  </si>
  <si>
    <t>Total transports en commun</t>
  </si>
  <si>
    <t>Total véhicule personnel</t>
  </si>
  <si>
    <t>Véhicule personnel</t>
  </si>
  <si>
    <t xml:space="preserve">RAPPEL DUREE DE LA SCOLARITE </t>
  </si>
  <si>
    <t>Type REPAS</t>
  </si>
  <si>
    <t>FRAIS DE REPAS</t>
  </si>
  <si>
    <r>
      <rPr>
        <b/>
        <sz val="16"/>
        <color indexed="9"/>
        <rFont val="Calibri"/>
        <family val="2"/>
      </rPr>
      <t>TOTAL GENERAL DEPLACEMENT</t>
    </r>
    <r>
      <rPr>
        <b/>
        <sz val="14"/>
        <color indexed="9"/>
        <rFont val="Calibri"/>
        <family val="2"/>
      </rPr>
      <t xml:space="preserve"> </t>
    </r>
    <r>
      <rPr>
        <b/>
        <sz val="14"/>
        <rFont val="Calibri"/>
        <family val="2"/>
      </rPr>
      <t xml:space="preserve">= </t>
    </r>
    <r>
      <rPr>
        <b/>
        <sz val="14"/>
        <rFont val="Calibri"/>
        <family val="2"/>
      </rPr>
      <t>❶+❷+❸</t>
    </r>
  </si>
  <si>
    <r>
      <t xml:space="preserve">Distance </t>
    </r>
    <r>
      <rPr>
        <b/>
        <u/>
        <sz val="9"/>
        <color indexed="30"/>
        <rFont val="Arial"/>
        <family val="2"/>
      </rPr>
      <t>quotidienne</t>
    </r>
    <r>
      <rPr>
        <b/>
        <sz val="9"/>
        <color indexed="30"/>
        <rFont val="Arial"/>
        <family val="2"/>
      </rPr>
      <t xml:space="preserve"> à parcourir</t>
    </r>
  </si>
  <si>
    <t>DE sage-femme</t>
  </si>
  <si>
    <t>CERTIFICAT ORTHOPTISTE</t>
  </si>
  <si>
    <t>DE masseur-kinésithérapeute</t>
  </si>
  <si>
    <t>DE infirmier de bloc opératoire</t>
  </si>
  <si>
    <t>DE infirmier anesthésiste</t>
  </si>
  <si>
    <t>DE assistant de service social</t>
  </si>
  <si>
    <t>DE puéricultrice</t>
  </si>
  <si>
    <t>DE auxiliaire de puériculture</t>
  </si>
  <si>
    <t>DE aide-soignant</t>
  </si>
  <si>
    <t>Module complémentaire pour les IBODE</t>
  </si>
  <si>
    <t>DEAES accompagnant éducatif et social</t>
  </si>
  <si>
    <t>Signature du Directeur</t>
  </si>
  <si>
    <t>Le Directeur de l'établissement :</t>
  </si>
  <si>
    <t>Adresse :</t>
  </si>
  <si>
    <t xml:space="preserve">N° de SIRET : </t>
  </si>
  <si>
    <t>Indice :</t>
  </si>
  <si>
    <t>Ecole :</t>
  </si>
  <si>
    <r>
      <rPr>
        <b/>
        <sz val="11"/>
        <color indexed="8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PART FINANCEMENT ETABLISSEMENT  :</t>
    </r>
  </si>
  <si>
    <r>
      <rPr>
        <b/>
        <sz val="11"/>
        <rFont val="Wingdings 3"/>
        <family val="1"/>
        <charset val="2"/>
      </rPr>
      <t>Æ</t>
    </r>
    <r>
      <rPr>
        <b/>
        <sz val="11"/>
        <rFont val="Calibri"/>
        <family val="2"/>
      </rPr>
      <t xml:space="preserve"> PART FINANCEMENT DEMANDEE A L'ANFH :</t>
    </r>
  </si>
  <si>
    <t xml:space="preserve">NOM ETABLISSEMENT : </t>
  </si>
  <si>
    <t>PRENOM AGENT :</t>
  </si>
  <si>
    <t>Montant mensuel du forfait</t>
  </si>
  <si>
    <t>Grades ou Catégories</t>
  </si>
  <si>
    <t>. Adjoint administratif</t>
  </si>
  <si>
    <t>. Agent d'entretien qualifié</t>
  </si>
  <si>
    <t>. Agent des services hospitaliers qualifié</t>
  </si>
  <si>
    <t>. Aide médico-psychologique</t>
  </si>
  <si>
    <t>. Aide-soignant</t>
  </si>
  <si>
    <t>. Assistant de service social</t>
  </si>
  <si>
    <t>. Auxiliaire de puériculture</t>
  </si>
  <si>
    <t>. Educateur spécialisé</t>
  </si>
  <si>
    <t>. Infirmier</t>
  </si>
  <si>
    <t>. Infirmier de bloc opératoire</t>
  </si>
  <si>
    <t>. Ouvrier principal</t>
  </si>
  <si>
    <t>. Préparateur en pharmacie hospitalière</t>
  </si>
  <si>
    <t>Numéro ligne</t>
  </si>
  <si>
    <t># VIDE - Grade à renseigner (ou) Catégorie si Grade de l'agent non listé</t>
  </si>
  <si>
    <t xml:space="preserve">MONTANT MENSUEL DU FORFAIT SALAIRES : </t>
  </si>
  <si>
    <t xml:space="preserve">MONTANT TOTAL DES SALAIRES 
POUR LA DUREE DE LA FORMATION : </t>
  </si>
  <si>
    <t>Catégorie A (pour les autres grades non listés)</t>
  </si>
  <si>
    <t>Catégorie B (pour les autres grades non listés)</t>
  </si>
  <si>
    <t>Catégorie C (pour les autres grades non listés)</t>
  </si>
  <si>
    <t>Montant des frais pédagogiques dûs à l'organisme :</t>
  </si>
  <si>
    <t>Montant des frais d'inscription :</t>
  </si>
  <si>
    <t>DE Formation de l'infirmier en pratique avancée (IPA)</t>
  </si>
  <si>
    <t>Ancienneté dans la FPH :</t>
  </si>
  <si>
    <r>
      <t xml:space="preserve">Date d'admission </t>
    </r>
    <r>
      <rPr>
        <sz val="10"/>
        <color indexed="8"/>
        <rFont val="Calibri"/>
        <family val="2"/>
      </rPr>
      <t>(concours, VAE, formation) :</t>
    </r>
  </si>
  <si>
    <t>CAFERUIS</t>
  </si>
  <si>
    <t>Financée dans le cadre du 83  % du 2,1%</t>
  </si>
  <si>
    <t xml:space="preserve">Service : </t>
  </si>
  <si>
    <r>
      <t xml:space="preserve">Montant total du dossier </t>
    </r>
    <r>
      <rPr>
        <b/>
        <sz val="11"/>
        <color indexed="8"/>
        <rFont val="Calibri"/>
        <family val="2"/>
      </rPr>
      <t xml:space="preserve">et répartition </t>
    </r>
    <r>
      <rPr>
        <b/>
        <sz val="11"/>
        <color rgb="FFEE7051"/>
        <rFont val="Calibri"/>
        <family val="2"/>
      </rPr>
      <t>(Eléments à saisir sur les tableaux annexes)</t>
    </r>
  </si>
  <si>
    <r>
      <rPr>
        <b/>
        <sz val="10"/>
        <color rgb="FFEE7051"/>
        <rFont val="Wingdings 3"/>
        <family val="1"/>
        <charset val="2"/>
      </rPr>
      <t>Æ</t>
    </r>
    <r>
      <rPr>
        <b/>
        <sz val="10"/>
        <color rgb="FFEE7051"/>
        <rFont val="Arial"/>
        <family val="2"/>
      </rPr>
      <t xml:space="preserve"> </t>
    </r>
  </si>
  <si>
    <t>Priorité numéro :</t>
  </si>
  <si>
    <t xml:space="preserve">Code Etablissement : </t>
  </si>
  <si>
    <t>Téléphone :</t>
  </si>
  <si>
    <t>E-mail :</t>
  </si>
  <si>
    <t>PIC</t>
  </si>
  <si>
    <t>Ville :</t>
  </si>
  <si>
    <t xml:space="preserve">PRENOM : </t>
  </si>
  <si>
    <t>Civilité Mme / Mr :</t>
  </si>
  <si>
    <t>NOM(S) :</t>
  </si>
  <si>
    <r>
      <t xml:space="preserve">Catégorie de rémunération (A, B ou C)  </t>
    </r>
    <r>
      <rPr>
        <b/>
        <sz val="11"/>
        <color rgb="FFEE7051"/>
        <rFont val="Wingdings 3"/>
        <family val="1"/>
        <charset val="2"/>
      </rPr>
      <t>Æ</t>
    </r>
  </si>
  <si>
    <t>Report : à préciser</t>
  </si>
  <si>
    <t xml:space="preserve">Date d'admission : </t>
  </si>
  <si>
    <t xml:space="preserve">Date des résultats du concours : </t>
  </si>
  <si>
    <t>1er report :</t>
  </si>
  <si>
    <t>2ème report :</t>
  </si>
  <si>
    <t>( Oui ou Non )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</si>
  <si>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Joindre impérativement copie du courrier de report </t>
    </r>
  </si>
  <si>
    <t xml:space="preserve">Sur liste complémentaire </t>
  </si>
  <si>
    <t>i</t>
  </si>
  <si>
    <r>
      <t xml:space="preserve">ACTION DE FORMATION </t>
    </r>
    <r>
      <rPr>
        <i/>
        <sz val="10"/>
        <color rgb="FF00CC99"/>
        <rFont val="Arial"/>
        <family val="2"/>
      </rPr>
      <t>- Description et modalités</t>
    </r>
  </si>
  <si>
    <t xml:space="preserve">Avis du CTE : </t>
  </si>
  <si>
    <t xml:space="preserve">NOM(S) AGENT : </t>
  </si>
  <si>
    <t>SELECTION DU GRADE OU CATEGORIE</t>
  </si>
  <si>
    <r>
      <rPr>
        <b/>
        <u/>
        <sz val="10"/>
        <rFont val="Futura Md BT"/>
        <family val="2"/>
      </rPr>
      <t>ACTUEL(LE)</t>
    </r>
    <r>
      <rPr>
        <b/>
        <sz val="10"/>
        <rFont val="Futura Md BT"/>
        <family val="2"/>
      </rPr>
      <t xml:space="preserve"> DE L'AGENT</t>
    </r>
  </si>
  <si>
    <t>Diplôme d'assistant de régulation médicale</t>
  </si>
  <si>
    <t xml:space="preserve">DUREE DE PRISE EN CHARGE
 (EN JOURS POUR CALCUL FD) </t>
  </si>
  <si>
    <t>NB JOURS</t>
  </si>
  <si>
    <t xml:space="preserve">DUREE DE PRISE EN CHARGE
 (EN MOIS POUR CALCUL FT) </t>
  </si>
  <si>
    <t>Durée réglementaire en heures</t>
  </si>
  <si>
    <t>Base forfait moyen</t>
  </si>
  <si>
    <t>Frais rééls</t>
  </si>
  <si>
    <t>Détails frais rééls :</t>
  </si>
  <si>
    <r>
      <t xml:space="preserve">Frais Km calculés au réél 
sur la totalité de la formation
</t>
    </r>
    <r>
      <rPr>
        <b/>
        <sz val="9"/>
        <color rgb="FFC00000"/>
        <rFont val="Arial"/>
        <family val="2"/>
      </rPr>
      <t>(à justifier et détailler ci-dessous)</t>
    </r>
  </si>
  <si>
    <t>Repas frais réels</t>
  </si>
  <si>
    <t>Nb de nuits</t>
  </si>
  <si>
    <t>Commune de Paris</t>
  </si>
  <si>
    <t>3ème report :</t>
  </si>
  <si>
    <r>
      <t xml:space="preserve">Villes </t>
    </r>
    <r>
      <rPr>
        <b/>
        <sz val="11"/>
        <rFont val="Arial"/>
        <family val="2"/>
      </rPr>
      <t>&gt;</t>
    </r>
    <r>
      <rPr>
        <b/>
        <sz val="9"/>
        <rFont val="Arial"/>
        <family val="2"/>
      </rPr>
      <t xml:space="preserve"> à 200 000 habitants + Communes du Grand Paris</t>
    </r>
  </si>
  <si>
    <r>
      <t xml:space="preserve">Villes </t>
    </r>
    <r>
      <rPr>
        <b/>
        <sz val="11"/>
        <rFont val="Arial"/>
        <family val="2"/>
      </rPr>
      <t>&lt;</t>
    </r>
    <r>
      <rPr>
        <b/>
        <sz val="9"/>
        <rFont val="Arial"/>
        <family val="2"/>
      </rPr>
      <t xml:space="preserve">  à 200 000 habitants</t>
    </r>
  </si>
  <si>
    <t>VIGILANCE N°1</t>
  </si>
  <si>
    <t>VIGILANCE N°2</t>
  </si>
  <si>
    <r>
      <rPr>
        <b/>
        <sz val="10"/>
        <color theme="1" tint="0.34998626667073579"/>
        <rFont val="Arial"/>
        <family val="2"/>
      </rPr>
      <t>En cas de demande de frais diverses autres que : 
- les frais pédagogiques ;
- les frais d'inscription ;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 xml:space="preserve">Merci de prévoir un financement sur votre poste PLAN de formation.
</t>
    </r>
  </si>
  <si>
    <r>
      <rPr>
        <b/>
        <sz val="10"/>
        <color theme="1" tint="0.34998626667073579"/>
        <rFont val="Arial"/>
        <family val="2"/>
      </rPr>
      <t xml:space="preserve">On rappelle que les étudiants en formation continue, y compris les agents en études promotionnelles, ne sont pas redevables de la «Contribution de Vie Etudiante et de Campus» (CVEC) d’une valeur de 90 euros. 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>Ni l’agent lui-même, ni l’établissement ou l’ANFH qui prend en charge sa formation, n’a à prendre en charge cette contribution.</t>
    </r>
  </si>
  <si>
    <t>Loyer</t>
  </si>
  <si>
    <t>Nb</t>
  </si>
  <si>
    <t>Repas du soir</t>
  </si>
  <si>
    <t>Repas du midi</t>
  </si>
  <si>
    <t>Loyer mensuel (Nb auto)</t>
  </si>
  <si>
    <t>Loyer mensuel (Nb réel)</t>
  </si>
  <si>
    <r>
      <t xml:space="preserve">Numéro INSEE     </t>
    </r>
    <r>
      <rPr>
        <b/>
        <sz val="11"/>
        <color rgb="FFEE7051"/>
        <rFont val="Wingdings 3"/>
        <family val="1"/>
        <charset val="2"/>
      </rPr>
      <t>Æ</t>
    </r>
  </si>
  <si>
    <t>N+1</t>
  </si>
  <si>
    <t>N+2</t>
  </si>
  <si>
    <t>N+3</t>
  </si>
  <si>
    <t>BPJEPS animation sociale</t>
  </si>
  <si>
    <t>DATADOCK ou certifié Qualiopi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</si>
  <si>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Merci de vérifier que l'organisme de formation est enregistré au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</si>
</sst>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#&quot; &quot;##&quot; &quot;##&quot; &quot;##&quot; &quot;##"/>
    <numFmt numFmtId="165" formatCode="00000"/>
    <numFmt numFmtId="166" formatCode="#,##0.00_ ;\-#,##0.00\ "/>
    <numFmt numFmtId="167" formatCode="#,##0.00\ &quot;€&quot;"/>
    <numFmt numFmtId="168" formatCode="_-* #,##0.00\ [$€-40C]_-;\-* #,##0.00\ [$€-40C]_-;_-* &quot;-&quot;??\ [$€-40C]_-;_-@_-"/>
  </numFmts>
  <fonts count="9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Futura Md BT"/>
      <family val="2"/>
    </font>
    <font>
      <b/>
      <sz val="12"/>
      <name val="Wingdings"/>
      <charset val="2"/>
    </font>
    <font>
      <b/>
      <sz val="10"/>
      <name val="Tahoma"/>
      <family val="2"/>
    </font>
    <font>
      <sz val="10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sz val="10"/>
      <name val="Wingdings"/>
      <charset val="2"/>
    </font>
    <font>
      <b/>
      <sz val="12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9"/>
      <color indexed="30"/>
      <name val="Arial"/>
      <family val="2"/>
    </font>
    <font>
      <b/>
      <u/>
      <sz val="9"/>
      <color indexed="30"/>
      <name val="Arial"/>
      <family val="2"/>
    </font>
    <font>
      <b/>
      <sz val="11"/>
      <name val="Calibri"/>
      <family val="2"/>
    </font>
    <font>
      <b/>
      <sz val="11"/>
      <color indexed="8"/>
      <name val="Wingdings 3"/>
      <family val="1"/>
      <charset val="2"/>
    </font>
    <font>
      <b/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 tint="0.34998626667073579"/>
      <name val="Tahoma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9959"/>
      <name val="Tahoma"/>
      <family val="2"/>
    </font>
    <font>
      <sz val="14"/>
      <color rgb="FFFF0000"/>
      <name val="Tahoma"/>
      <family val="2"/>
    </font>
    <font>
      <b/>
      <sz val="11"/>
      <color rgb="FF009959"/>
      <name val="Tahoma"/>
      <family val="2"/>
    </font>
    <font>
      <b/>
      <sz val="10"/>
      <color rgb="FF009959"/>
      <name val="Tahoma"/>
      <family val="2"/>
    </font>
    <font>
      <b/>
      <sz val="9"/>
      <color theme="9" tint="-0.499984740745262"/>
      <name val="Tahoma"/>
      <family val="2"/>
    </font>
    <font>
      <b/>
      <sz val="9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000000"/>
      <name val="ArialMT"/>
    </font>
    <font>
      <b/>
      <sz val="11"/>
      <name val="Arial"/>
      <family val="2"/>
    </font>
    <font>
      <b/>
      <sz val="9"/>
      <name val="Futura Md BT"/>
      <family val="2"/>
    </font>
    <font>
      <sz val="10"/>
      <color indexed="8"/>
      <name val="Calibri"/>
      <family val="2"/>
    </font>
    <font>
      <b/>
      <sz val="10"/>
      <color rgb="FFEE7051"/>
      <name val="Wingdings 3"/>
      <family val="1"/>
      <charset val="2"/>
    </font>
    <font>
      <b/>
      <sz val="10"/>
      <color rgb="FFEE7051"/>
      <name val="Arial"/>
      <family val="2"/>
    </font>
    <font>
      <b/>
      <sz val="11"/>
      <color rgb="FFEE7051"/>
      <name val="Wingdings 3"/>
      <family val="1"/>
      <charset val="2"/>
    </font>
    <font>
      <b/>
      <sz val="11"/>
      <color rgb="FFEE7051"/>
      <name val="Calibri"/>
      <family val="2"/>
    </font>
    <font>
      <b/>
      <sz val="10"/>
      <color theme="1" tint="0.34998626667073579"/>
      <name val="Arial"/>
      <family val="2"/>
    </font>
    <font>
      <b/>
      <sz val="10"/>
      <color rgb="FF00CC99"/>
      <name val="Arial"/>
      <family val="2"/>
    </font>
    <font>
      <b/>
      <sz val="10"/>
      <color rgb="FF193264"/>
      <name val="Arial"/>
      <family val="2"/>
    </font>
    <font>
      <b/>
      <sz val="9"/>
      <color rgb="FFC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193264"/>
      <name val="Arial"/>
      <family val="2"/>
    </font>
    <font>
      <sz val="10"/>
      <color rgb="FF193264"/>
      <name val="Wingdings 3"/>
      <family val="1"/>
      <charset val="2"/>
    </font>
    <font>
      <sz val="11"/>
      <color rgb="FF00CC99"/>
      <name val="Webdings"/>
      <family val="1"/>
      <charset val="2"/>
    </font>
    <font>
      <i/>
      <sz val="10"/>
      <color rgb="FF00CC99"/>
      <name val="Arial"/>
      <family val="2"/>
    </font>
    <font>
      <b/>
      <u/>
      <sz val="10"/>
      <name val="Futura Md BT"/>
      <family val="2"/>
    </font>
    <font>
      <b/>
      <sz val="9"/>
      <color rgb="FF193264"/>
      <name val="Tahoma"/>
      <family val="2"/>
    </font>
    <font>
      <b/>
      <sz val="8"/>
      <color rgb="FF193264"/>
      <name val="Tahoma"/>
      <family val="2"/>
    </font>
    <font>
      <b/>
      <sz val="10"/>
      <color rgb="FF193264"/>
      <name val="Tahoma"/>
      <family val="2"/>
    </font>
    <font>
      <b/>
      <sz val="9"/>
      <name val="Tahoma"/>
      <family val="2"/>
    </font>
    <font>
      <b/>
      <sz val="10"/>
      <color theme="0"/>
      <name val="Arial"/>
      <family val="2"/>
    </font>
    <font>
      <sz val="10"/>
      <color rgb="FF193264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sz val="11.5"/>
      <name val="Arial"/>
      <family val="2"/>
    </font>
    <font>
      <b/>
      <sz val="10"/>
      <color rgb="FF00B0F0"/>
      <name val="Wingdings 3"/>
      <family val="1"/>
      <charset val="2"/>
    </font>
    <font>
      <b/>
      <sz val="9"/>
      <color theme="10"/>
      <name val="Calibri"/>
      <family val="2"/>
    </font>
    <font>
      <i/>
      <sz val="10"/>
      <color theme="4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193264"/>
      </left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/>
      <right/>
      <top/>
      <bottom style="medium">
        <color rgb="FF1932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rgb="FF193264"/>
      </left>
      <right/>
      <top style="thick">
        <color rgb="FF193264"/>
      </top>
      <bottom style="thick">
        <color rgb="FF193264"/>
      </bottom>
      <diagonal/>
    </border>
    <border>
      <left/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 style="thick">
        <color rgb="FF193264"/>
      </left>
      <right/>
      <top style="thick">
        <color rgb="FF193264"/>
      </top>
      <bottom/>
      <diagonal/>
    </border>
    <border>
      <left/>
      <right style="thick">
        <color rgb="FF193264"/>
      </right>
      <top style="thick">
        <color rgb="FF193264"/>
      </top>
      <bottom/>
      <diagonal/>
    </border>
    <border>
      <left style="thick">
        <color rgb="FF193264"/>
      </left>
      <right/>
      <top/>
      <bottom style="thick">
        <color rgb="FF193264"/>
      </bottom>
      <diagonal/>
    </border>
    <border>
      <left/>
      <right style="thick">
        <color rgb="FF193264"/>
      </right>
      <top/>
      <bottom style="thick">
        <color rgb="FF1932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193264"/>
      </top>
      <bottom style="medium">
        <color rgb="FF193264"/>
      </bottom>
      <diagonal/>
    </border>
    <border>
      <left/>
      <right/>
      <top style="medium">
        <color indexed="64"/>
      </top>
      <bottom style="medium">
        <color rgb="FF1932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406">
    <xf numFmtId="0" fontId="0" fillId="0" borderId="0" xfId="0"/>
    <xf numFmtId="14" fontId="0" fillId="0" borderId="1" xfId="0" applyNumberFormat="1" applyFill="1" applyBorder="1" applyProtection="1"/>
    <xf numFmtId="0" fontId="32" fillId="0" borderId="1" xfId="0" applyFont="1" applyBorder="1" applyProtection="1"/>
    <xf numFmtId="0" fontId="0" fillId="0" borderId="1" xfId="0" applyFill="1" applyBorder="1" applyProtection="1"/>
    <xf numFmtId="2" fontId="0" fillId="0" borderId="0" xfId="0" applyNumberFormat="1" applyBorder="1" applyProtection="1"/>
    <xf numFmtId="1" fontId="33" fillId="0" borderId="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4" fillId="0" borderId="0" xfId="0" applyNumberFormat="1" applyFont="1" applyFill="1" applyBorder="1" applyAlignment="1" applyProtection="1">
      <alignment horizontal="center" vertical="center" wrapText="1"/>
    </xf>
    <xf numFmtId="2" fontId="35" fillId="0" borderId="0" xfId="0" applyNumberFormat="1" applyFont="1" applyFill="1" applyBorder="1" applyAlignment="1" applyProtection="1">
      <alignment horizontal="center" vertical="center" wrapText="1"/>
    </xf>
    <xf numFmtId="1" fontId="37" fillId="0" borderId="2" xfId="0" applyNumberFormat="1" applyFont="1" applyFill="1" applyBorder="1" applyAlignment="1" applyProtection="1">
      <alignment horizontal="center" vertical="center"/>
    </xf>
    <xf numFmtId="8" fontId="32" fillId="0" borderId="0" xfId="0" applyNumberFormat="1" applyFont="1" applyFill="1" applyBorder="1" applyProtection="1"/>
    <xf numFmtId="2" fontId="42" fillId="0" borderId="0" xfId="0" applyNumberFormat="1" applyFont="1" applyBorder="1" applyAlignment="1" applyProtection="1">
      <alignment vertical="center" wrapText="1"/>
    </xf>
    <xf numFmtId="167" fontId="31" fillId="0" borderId="1" xfId="2" applyNumberFormat="1" applyFont="1" applyBorder="1" applyAlignment="1" applyProtection="1">
      <alignment horizontal="right"/>
    </xf>
    <xf numFmtId="167" fontId="43" fillId="0" borderId="1" xfId="2" applyNumberFormat="1" applyFont="1" applyFill="1" applyBorder="1" applyAlignment="1" applyProtection="1">
      <alignment horizontal="right"/>
    </xf>
    <xf numFmtId="167" fontId="31" fillId="0" borderId="1" xfId="2" applyNumberFormat="1" applyFont="1" applyBorder="1" applyProtection="1"/>
    <xf numFmtId="167" fontId="32" fillId="0" borderId="1" xfId="2" applyNumberFormat="1" applyFont="1" applyBorder="1" applyProtection="1"/>
    <xf numFmtId="1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45" fillId="0" borderId="7" xfId="0" applyFont="1" applyBorder="1" applyProtection="1"/>
    <xf numFmtId="0" fontId="0" fillId="0" borderId="7" xfId="0" applyBorder="1" applyProtection="1"/>
    <xf numFmtId="0" fontId="21" fillId="0" borderId="7" xfId="0" applyFont="1" applyBorder="1" applyProtection="1"/>
    <xf numFmtId="0" fontId="45" fillId="0" borderId="0" xfId="0" applyFont="1" applyBorder="1" applyProtection="1"/>
    <xf numFmtId="0" fontId="21" fillId="0" borderId="0" xfId="0" applyFont="1" applyBorder="1" applyProtection="1"/>
    <xf numFmtId="0" fontId="0" fillId="0" borderId="8" xfId="0" applyBorder="1" applyProtection="1"/>
    <xf numFmtId="44" fontId="46" fillId="0" borderId="4" xfId="3" applyFont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4" xfId="0" applyBorder="1" applyProtection="1"/>
    <xf numFmtId="0" fontId="13" fillId="0" borderId="0" xfId="0" applyFont="1" applyAlignment="1" applyProtection="1"/>
    <xf numFmtId="0" fontId="0" fillId="0" borderId="0" xfId="0" applyAlignment="1" applyProtection="1"/>
    <xf numFmtId="0" fontId="0" fillId="0" borderId="0" xfId="0" applyFill="1" applyProtection="1"/>
    <xf numFmtId="0" fontId="38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48" fillId="0" borderId="9" xfId="0" applyFont="1" applyBorder="1" applyAlignment="1" applyProtection="1">
      <alignment horizontal="center" vertical="center" wrapText="1"/>
    </xf>
    <xf numFmtId="0" fontId="48" fillId="5" borderId="33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0" fillId="0" borderId="12" xfId="0" applyBorder="1" applyProtection="1"/>
    <xf numFmtId="0" fontId="15" fillId="0" borderId="0" xfId="0" applyFont="1" applyBorder="1" applyAlignment="1" applyProtection="1">
      <alignment horizontal="center" vertical="center" wrapText="1"/>
    </xf>
    <xf numFmtId="14" fontId="16" fillId="0" borderId="0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2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49" fillId="0" borderId="0" xfId="0" applyFont="1" applyAlignment="1" applyProtection="1">
      <alignment horizontal="center" vertical="center" textRotation="90"/>
    </xf>
    <xf numFmtId="0" fontId="11" fillId="0" borderId="0" xfId="0" applyFont="1" applyProtection="1"/>
    <xf numFmtId="0" fontId="0" fillId="0" borderId="0" xfId="0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Fill="1" applyProtection="1"/>
    <xf numFmtId="0" fontId="8" fillId="0" borderId="0" xfId="0" applyFo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/>
    </xf>
    <xf numFmtId="14" fontId="32" fillId="0" borderId="0" xfId="0" applyNumberFormat="1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right" vertical="center"/>
    </xf>
    <xf numFmtId="0" fontId="32" fillId="0" borderId="0" xfId="0" applyFont="1" applyBorder="1" applyProtection="1"/>
    <xf numFmtId="166" fontId="31" fillId="0" borderId="0" xfId="2" applyNumberFormat="1" applyFont="1" applyBorder="1" applyProtection="1"/>
    <xf numFmtId="166" fontId="32" fillId="0" borderId="0" xfId="2" applyNumberFormat="1" applyFont="1" applyBorder="1" applyProtection="1"/>
    <xf numFmtId="0" fontId="51" fillId="0" borderId="8" xfId="0" applyFont="1" applyFill="1" applyBorder="1" applyAlignment="1" applyProtection="1">
      <alignment horizontal="center" vertical="center" wrapText="1"/>
    </xf>
    <xf numFmtId="0" fontId="51" fillId="0" borderId="0" xfId="0" applyFont="1" applyFill="1" applyBorder="1" applyAlignment="1" applyProtection="1">
      <alignment horizontal="center" vertical="center" wrapText="1"/>
    </xf>
    <xf numFmtId="0" fontId="51" fillId="0" borderId="4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textRotation="90"/>
    </xf>
    <xf numFmtId="14" fontId="44" fillId="0" borderId="0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Protection="1"/>
    <xf numFmtId="4" fontId="6" fillId="0" borderId="0" xfId="0" applyNumberFormat="1" applyFont="1" applyBorder="1" applyProtection="1"/>
    <xf numFmtId="0" fontId="6" fillId="0" borderId="0" xfId="0" applyFont="1" applyBorder="1" applyProtection="1"/>
    <xf numFmtId="0" fontId="6" fillId="0" borderId="4" xfId="0" applyFont="1" applyBorder="1" applyProtection="1"/>
    <xf numFmtId="0" fontId="6" fillId="0" borderId="0" xfId="0" applyFont="1" applyProtection="1"/>
    <xf numFmtId="0" fontId="20" fillId="0" borderId="8" xfId="0" applyFont="1" applyBorder="1" applyAlignment="1" applyProtection="1">
      <alignment horizontal="right" vertical="center" wrapText="1"/>
    </xf>
    <xf numFmtId="0" fontId="8" fillId="0" borderId="0" xfId="0" applyFont="1" applyBorder="1" applyProtection="1"/>
    <xf numFmtId="0" fontId="8" fillId="0" borderId="4" xfId="0" applyFont="1" applyBorder="1" applyProtection="1"/>
    <xf numFmtId="0" fontId="38" fillId="0" borderId="0" xfId="0" applyFont="1" applyFill="1" applyBorder="1" applyAlignment="1" applyProtection="1">
      <alignment horizontal="left" vertical="center" wrapText="1"/>
    </xf>
    <xf numFmtId="4" fontId="8" fillId="0" borderId="0" xfId="0" applyNumberFormat="1" applyFont="1" applyBorder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0" fontId="7" fillId="4" borderId="18" xfId="0" applyFont="1" applyFill="1" applyBorder="1" applyAlignment="1" applyProtection="1">
      <alignment horizontal="center" vertical="center" wrapText="1"/>
    </xf>
    <xf numFmtId="4" fontId="0" fillId="0" borderId="0" xfId="0" applyNumberFormat="1" applyFill="1" applyBorder="1" applyProtection="1"/>
    <xf numFmtId="2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4" fontId="8" fillId="0" borderId="4" xfId="0" applyNumberFormat="1" applyFont="1" applyFill="1" applyBorder="1" applyProtection="1"/>
    <xf numFmtId="0" fontId="8" fillId="0" borderId="18" xfId="0" applyFont="1" applyBorder="1" applyProtection="1"/>
    <xf numFmtId="4" fontId="8" fillId="0" borderId="1" xfId="0" applyNumberFormat="1" applyFont="1" applyFill="1" applyBorder="1" applyProtection="1"/>
    <xf numFmtId="4" fontId="8" fillId="0" borderId="0" xfId="0" applyNumberFormat="1" applyFont="1" applyFill="1" applyBorder="1" applyProtection="1"/>
    <xf numFmtId="0" fontId="8" fillId="0" borderId="8" xfId="0" applyFont="1" applyFill="1" applyBorder="1" applyProtection="1"/>
    <xf numFmtId="4" fontId="7" fillId="0" borderId="3" xfId="0" applyNumberFormat="1" applyFont="1" applyBorder="1" applyProtection="1"/>
    <xf numFmtId="0" fontId="7" fillId="0" borderId="0" xfId="0" applyFont="1" applyBorder="1" applyAlignment="1" applyProtection="1">
      <alignment horizontal="center"/>
    </xf>
    <xf numFmtId="4" fontId="7" fillId="0" borderId="4" xfId="0" applyNumberFormat="1" applyFont="1" applyBorder="1" applyProtection="1"/>
    <xf numFmtId="1" fontId="0" fillId="0" borderId="0" xfId="0" applyNumberFormat="1" applyProtection="1"/>
    <xf numFmtId="4" fontId="7" fillId="0" borderId="0" xfId="0" applyNumberFormat="1" applyFont="1" applyBorder="1" applyProtection="1"/>
    <xf numFmtId="4" fontId="7" fillId="4" borderId="1" xfId="0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4" fontId="7" fillId="4" borderId="20" xfId="0" applyNumberFormat="1" applyFont="1" applyFill="1" applyBorder="1" applyAlignment="1" applyProtection="1">
      <alignment horizontal="center"/>
    </xf>
    <xf numFmtId="4" fontId="8" fillId="0" borderId="10" xfId="0" applyNumberFormat="1" applyFont="1" applyBorder="1" applyProtection="1"/>
    <xf numFmtId="4" fontId="8" fillId="0" borderId="17" xfId="0" applyNumberFormat="1" applyFont="1" applyBorder="1" applyProtection="1"/>
    <xf numFmtId="2" fontId="8" fillId="0" borderId="1" xfId="0" applyNumberFormat="1" applyFont="1" applyBorder="1" applyProtection="1"/>
    <xf numFmtId="2" fontId="8" fillId="0" borderId="20" xfId="0" applyNumberFormat="1" applyFont="1" applyBorder="1" applyProtection="1"/>
    <xf numFmtId="4" fontId="8" fillId="0" borderId="8" xfId="0" applyNumberFormat="1" applyFont="1" applyBorder="1" applyProtection="1"/>
    <xf numFmtId="4" fontId="8" fillId="0" borderId="2" xfId="0" applyNumberFormat="1" applyFont="1" applyBorder="1" applyProtection="1"/>
    <xf numFmtId="2" fontId="7" fillId="4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Protection="1"/>
    <xf numFmtId="2" fontId="8" fillId="0" borderId="4" xfId="0" applyNumberFormat="1" applyFont="1" applyBorder="1" applyProtection="1"/>
    <xf numFmtId="4" fontId="8" fillId="0" borderId="21" xfId="0" applyNumberFormat="1" applyFont="1" applyBorder="1" applyProtection="1"/>
    <xf numFmtId="4" fontId="8" fillId="0" borderId="11" xfId="0" applyNumberFormat="1" applyFont="1" applyBorder="1" applyProtection="1"/>
    <xf numFmtId="0" fontId="8" fillId="0" borderId="8" xfId="0" applyFont="1" applyBorder="1" applyProtection="1"/>
    <xf numFmtId="4" fontId="0" fillId="0" borderId="0" xfId="0" applyNumberFormat="1" applyBorder="1" applyProtection="1"/>
    <xf numFmtId="2" fontId="38" fillId="0" borderId="0" xfId="0" applyNumberFormat="1" applyFont="1" applyFill="1" applyBorder="1" applyAlignment="1" applyProtection="1">
      <alignment horizontal="center" vertical="center"/>
    </xf>
    <xf numFmtId="4" fontId="38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 wrapText="1"/>
    </xf>
    <xf numFmtId="0" fontId="45" fillId="0" borderId="4" xfId="0" applyFont="1" applyBorder="1" applyProtection="1"/>
    <xf numFmtId="4" fontId="7" fillId="4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Protection="1"/>
    <xf numFmtId="4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6" xfId="0" applyNumberFormat="1" applyFont="1" applyBorder="1" applyProtection="1"/>
    <xf numFmtId="0" fontId="45" fillId="0" borderId="0" xfId="0" applyFont="1" applyFill="1" applyBorder="1" applyProtection="1"/>
    <xf numFmtId="0" fontId="45" fillId="0" borderId="4" xfId="0" applyFont="1" applyFill="1" applyBorder="1" applyProtection="1"/>
    <xf numFmtId="0" fontId="38" fillId="0" borderId="0" xfId="0" applyFont="1" applyFill="1" applyBorder="1" applyAlignment="1" applyProtection="1">
      <alignment horizontal="center" vertical="center"/>
    </xf>
    <xf numFmtId="4" fontId="38" fillId="0" borderId="4" xfId="0" applyNumberFormat="1" applyFont="1" applyFill="1" applyBorder="1" applyAlignment="1" applyProtection="1">
      <alignment vertical="center"/>
    </xf>
    <xf numFmtId="4" fontId="7" fillId="0" borderId="16" xfId="0" applyNumberFormat="1" applyFont="1" applyBorder="1" applyProtection="1"/>
    <xf numFmtId="44" fontId="45" fillId="0" borderId="4" xfId="3" applyFont="1" applyBorder="1" applyProtection="1"/>
    <xf numFmtId="4" fontId="7" fillId="0" borderId="8" xfId="0" applyNumberFormat="1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center"/>
    </xf>
    <xf numFmtId="0" fontId="45" fillId="0" borderId="0" xfId="0" applyFont="1" applyFill="1" applyBorder="1" applyAlignment="1" applyProtection="1"/>
    <xf numFmtId="0" fontId="7" fillId="0" borderId="8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center"/>
    </xf>
    <xf numFmtId="0" fontId="8" fillId="0" borderId="22" xfId="0" applyFont="1" applyBorder="1" applyProtection="1"/>
    <xf numFmtId="0" fontId="10" fillId="0" borderId="0" xfId="0" applyFont="1" applyBorder="1" applyAlignment="1" applyProtection="1">
      <alignment vertical="center"/>
    </xf>
    <xf numFmtId="0" fontId="38" fillId="0" borderId="4" xfId="0" applyFont="1" applyFill="1" applyBorder="1" applyAlignment="1" applyProtection="1">
      <alignment vertical="center"/>
    </xf>
    <xf numFmtId="0" fontId="0" fillId="0" borderId="23" xfId="0" applyBorder="1" applyProtection="1"/>
    <xf numFmtId="4" fontId="0" fillId="0" borderId="11" xfId="0" applyNumberFormat="1" applyBorder="1" applyProtection="1"/>
    <xf numFmtId="2" fontId="52" fillId="0" borderId="0" xfId="0" applyNumberFormat="1" applyFont="1" applyFill="1" applyBorder="1" applyAlignment="1" applyProtection="1">
      <alignment vertical="center" wrapText="1"/>
    </xf>
    <xf numFmtId="44" fontId="39" fillId="0" borderId="0" xfId="3" applyFont="1" applyFill="1" applyBorder="1" applyAlignment="1" applyProtection="1">
      <alignment vertical="center"/>
    </xf>
    <xf numFmtId="4" fontId="0" fillId="0" borderId="0" xfId="0" applyNumberFormat="1" applyProtection="1"/>
    <xf numFmtId="0" fontId="53" fillId="0" borderId="0" xfId="0" applyFont="1" applyAlignment="1" applyProtection="1">
      <alignment horizontal="center" vertical="center"/>
    </xf>
    <xf numFmtId="0" fontId="54" fillId="0" borderId="0" xfId="0" applyFont="1" applyAlignment="1" applyProtection="1">
      <alignment horizontal="left" vertical="center" indent="5"/>
    </xf>
    <xf numFmtId="0" fontId="15" fillId="0" borderId="0" xfId="0" applyFont="1" applyAlignment="1" applyProtection="1">
      <alignment horizontal="justify" vertical="center"/>
    </xf>
    <xf numFmtId="0" fontId="55" fillId="0" borderId="0" xfId="0" applyFont="1" applyAlignment="1" applyProtection="1">
      <alignment horizontal="center" vertical="center"/>
    </xf>
    <xf numFmtId="0" fontId="56" fillId="0" borderId="0" xfId="0" applyFont="1" applyAlignment="1" applyProtection="1">
      <alignment horizontal="justify" vertical="center"/>
    </xf>
    <xf numFmtId="0" fontId="57" fillId="0" borderId="0" xfId="0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 readingOrder="1"/>
    </xf>
    <xf numFmtId="0" fontId="0" fillId="0" borderId="0" xfId="0" applyAlignment="1" applyProtection="1">
      <alignment readingOrder="1"/>
    </xf>
    <xf numFmtId="0" fontId="2" fillId="0" borderId="0" xfId="0" applyFont="1" applyAlignment="1" applyProtection="1">
      <alignment readingOrder="1"/>
    </xf>
    <xf numFmtId="0" fontId="58" fillId="4" borderId="1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readingOrder="1"/>
    </xf>
    <xf numFmtId="0" fontId="59" fillId="0" borderId="0" xfId="0" applyFont="1" applyAlignment="1" applyProtection="1">
      <alignment readingOrder="1"/>
    </xf>
    <xf numFmtId="0" fontId="11" fillId="0" borderId="0" xfId="0" applyFont="1" applyAlignment="1" applyProtection="1">
      <alignment readingOrder="1"/>
    </xf>
    <xf numFmtId="2" fontId="38" fillId="5" borderId="3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Protection="1"/>
    <xf numFmtId="0" fontId="38" fillId="0" borderId="25" xfId="0" applyFont="1" applyBorder="1" applyProtection="1"/>
    <xf numFmtId="0" fontId="38" fillId="0" borderId="8" xfId="0" applyFont="1" applyBorder="1" applyProtection="1"/>
    <xf numFmtId="0" fontId="60" fillId="4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protection locked="0"/>
    </xf>
    <xf numFmtId="0" fontId="48" fillId="0" borderId="10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vertical="center" wrapText="1"/>
    </xf>
    <xf numFmtId="0" fontId="1" fillId="0" borderId="0" xfId="0" applyFont="1"/>
    <xf numFmtId="168" fontId="0" fillId="0" borderId="0" xfId="0" applyNumberFormat="1"/>
    <xf numFmtId="0" fontId="2" fillId="0" borderId="0" xfId="0" applyFont="1"/>
    <xf numFmtId="0" fontId="0" fillId="0" borderId="0" xfId="0" applyFill="1" applyAlignment="1" applyProtection="1"/>
    <xf numFmtId="0" fontId="66" fillId="0" borderId="0" xfId="0" applyFont="1" applyProtection="1"/>
    <xf numFmtId="0" fontId="1" fillId="0" borderId="0" xfId="0" applyFont="1" applyProtection="1"/>
    <xf numFmtId="0" fontId="68" fillId="0" borderId="0" xfId="0" applyFont="1" applyAlignment="1" applyProtection="1">
      <alignment horizontal="right"/>
    </xf>
    <xf numFmtId="0" fontId="47" fillId="0" borderId="8" xfId="0" applyFont="1" applyFill="1" applyBorder="1" applyAlignment="1" applyProtection="1">
      <alignment vertical="top"/>
    </xf>
    <xf numFmtId="0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164" fontId="4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67" fillId="0" borderId="0" xfId="0" applyFont="1" applyFill="1" applyBorder="1" applyAlignment="1" applyProtection="1">
      <alignment horizontal="center" vertical="center"/>
    </xf>
    <xf numFmtId="44" fontId="40" fillId="0" borderId="4" xfId="3" applyFont="1" applyFill="1" applyBorder="1" applyAlignment="1" applyProtection="1">
      <alignment horizontal="right"/>
    </xf>
    <xf numFmtId="0" fontId="41" fillId="0" borderId="8" xfId="0" applyFont="1" applyFill="1" applyBorder="1" applyAlignment="1" applyProtection="1">
      <alignment vertical="top" wrapText="1"/>
    </xf>
    <xf numFmtId="0" fontId="41" fillId="0" borderId="0" xfId="0" applyFont="1" applyFill="1" applyBorder="1" applyAlignment="1" applyProtection="1">
      <alignment vertical="top" wrapText="1"/>
    </xf>
    <xf numFmtId="0" fontId="41" fillId="0" borderId="23" xfId="0" applyFont="1" applyFill="1" applyBorder="1" applyAlignment="1" applyProtection="1">
      <alignment vertical="top" wrapText="1"/>
    </xf>
    <xf numFmtId="0" fontId="41" fillId="0" borderId="11" xfId="0" applyFont="1" applyFill="1" applyBorder="1" applyAlignment="1" applyProtection="1">
      <alignment vertical="top" wrapText="1"/>
    </xf>
    <xf numFmtId="0" fontId="67" fillId="7" borderId="34" xfId="0" applyFont="1" applyFill="1" applyBorder="1" applyAlignment="1" applyProtection="1">
      <alignment horizontal="center" vertical="center"/>
      <protection locked="0"/>
    </xf>
    <xf numFmtId="44" fontId="32" fillId="8" borderId="34" xfId="0" applyNumberFormat="1" applyFont="1" applyFill="1" applyBorder="1" applyProtection="1"/>
    <xf numFmtId="8" fontId="32" fillId="8" borderId="34" xfId="0" applyNumberFormat="1" applyFont="1" applyFill="1" applyBorder="1" applyProtection="1"/>
    <xf numFmtId="0" fontId="43" fillId="7" borderId="0" xfId="0" applyFont="1" applyFill="1" applyProtection="1"/>
    <xf numFmtId="0" fontId="0" fillId="0" borderId="36" xfId="0" applyFill="1" applyBorder="1" applyProtection="1"/>
    <xf numFmtId="0" fontId="11" fillId="0" borderId="36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1" fillId="0" borderId="0" xfId="0" applyFont="1" applyAlignment="1" applyProtection="1">
      <alignment horizontal="right" vertical="center"/>
    </xf>
    <xf numFmtId="0" fontId="41" fillId="0" borderId="0" xfId="0" applyFont="1" applyFill="1" applyBorder="1" applyAlignment="1" applyProtection="1"/>
    <xf numFmtId="0" fontId="50" fillId="0" borderId="0" xfId="0" applyFont="1" applyFill="1" applyBorder="1" applyAlignment="1" applyProtection="1"/>
    <xf numFmtId="0" fontId="74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vertical="center" textRotation="90"/>
    </xf>
    <xf numFmtId="0" fontId="11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0" fontId="1" fillId="0" borderId="0" xfId="0" applyFont="1" applyAlignment="1" applyProtection="1"/>
    <xf numFmtId="14" fontId="7" fillId="0" borderId="0" xfId="0" applyNumberFormat="1" applyFont="1" applyFill="1" applyBorder="1" applyAlignment="1" applyProtection="1">
      <alignment wrapText="1"/>
    </xf>
    <xf numFmtId="0" fontId="7" fillId="0" borderId="0" xfId="0" applyFont="1" applyAlignment="1" applyProtection="1">
      <alignment vertical="top"/>
    </xf>
    <xf numFmtId="14" fontId="1" fillId="0" borderId="0" xfId="0" applyNumberFormat="1" applyFont="1" applyFill="1" applyBorder="1" applyAlignment="1" applyProtection="1">
      <alignment horizontal="left"/>
    </xf>
    <xf numFmtId="0" fontId="19" fillId="6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82" fillId="0" borderId="0" xfId="0" applyFont="1" applyAlignment="1" applyProtection="1">
      <alignment horizontal="left"/>
    </xf>
    <xf numFmtId="0" fontId="79" fillId="0" borderId="11" xfId="0" applyFont="1" applyBorder="1" applyProtection="1"/>
    <xf numFmtId="0" fontId="78" fillId="0" borderId="11" xfId="0" applyFont="1" applyBorder="1" applyProtection="1"/>
    <xf numFmtId="0" fontId="75" fillId="0" borderId="11" xfId="0" applyFont="1" applyBorder="1" applyAlignment="1" applyProtection="1">
      <alignment vertical="top"/>
    </xf>
    <xf numFmtId="0" fontId="75" fillId="0" borderId="11" xfId="0" applyFont="1" applyBorder="1" applyAlignment="1" applyProtection="1">
      <alignment horizontal="left" vertical="top"/>
    </xf>
    <xf numFmtId="0" fontId="5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14" fontId="36" fillId="7" borderId="1" xfId="0" applyNumberFormat="1" applyFont="1" applyFill="1" applyBorder="1" applyAlignment="1" applyProtection="1">
      <alignment horizontal="center" vertical="center"/>
      <protection locked="0"/>
    </xf>
    <xf numFmtId="44" fontId="40" fillId="7" borderId="5" xfId="3" applyFont="1" applyFill="1" applyBorder="1" applyAlignment="1" applyProtection="1">
      <alignment horizontal="right"/>
      <protection locked="0"/>
    </xf>
    <xf numFmtId="44" fontId="40" fillId="7" borderId="4" xfId="3" applyFont="1" applyFill="1" applyBorder="1" applyAlignment="1" applyProtection="1">
      <alignment horizontal="right"/>
      <protection locked="0"/>
    </xf>
    <xf numFmtId="0" fontId="39" fillId="10" borderId="0" xfId="0" applyFont="1" applyFill="1" applyBorder="1" applyAlignment="1" applyProtection="1">
      <alignment horizontal="center"/>
    </xf>
    <xf numFmtId="44" fontId="39" fillId="10" borderId="4" xfId="3" applyFont="1" applyFill="1" applyBorder="1" applyAlignment="1" applyProtection="1">
      <alignment horizontal="right"/>
    </xf>
    <xf numFmtId="44" fontId="39" fillId="10" borderId="3" xfId="3" applyFont="1" applyFill="1" applyBorder="1" applyAlignment="1" applyProtection="1">
      <alignment vertical="center"/>
    </xf>
    <xf numFmtId="44" fontId="87" fillId="9" borderId="1" xfId="3" applyFont="1" applyFill="1" applyBorder="1" applyAlignment="1" applyProtection="1">
      <alignment vertical="center" wrapText="1"/>
      <protection locked="0"/>
    </xf>
    <xf numFmtId="44" fontId="87" fillId="4" borderId="1" xfId="3" applyFont="1" applyFill="1" applyBorder="1" applyAlignment="1" applyProtection="1">
      <alignment vertical="center" wrapText="1"/>
    </xf>
    <xf numFmtId="0" fontId="85" fillId="4" borderId="1" xfId="0" applyFont="1" applyFill="1" applyBorder="1" applyAlignment="1" applyProtection="1">
      <alignment vertical="center" wrapText="1"/>
    </xf>
    <xf numFmtId="0" fontId="88" fillId="4" borderId="1" xfId="0" applyFont="1" applyFill="1" applyBorder="1" applyAlignment="1" applyProtection="1">
      <alignment vertical="center" wrapText="1"/>
    </xf>
    <xf numFmtId="0" fontId="0" fillId="0" borderId="5" xfId="0" applyBorder="1" applyProtection="1"/>
    <xf numFmtId="0" fontId="90" fillId="0" borderId="0" xfId="0" applyFont="1" applyAlignment="1" applyProtection="1">
      <alignment readingOrder="1"/>
    </xf>
    <xf numFmtId="1" fontId="76" fillId="0" borderId="0" xfId="0" applyNumberFormat="1" applyFont="1" applyAlignment="1" applyProtection="1">
      <alignment readingOrder="1"/>
    </xf>
    <xf numFmtId="0" fontId="76" fillId="0" borderId="0" xfId="0" applyFont="1" applyAlignment="1" applyProtection="1">
      <alignment readingOrder="1"/>
    </xf>
    <xf numFmtId="2" fontId="90" fillId="0" borderId="0" xfId="0" applyNumberFormat="1" applyFont="1" applyAlignment="1" applyProtection="1">
      <alignment readingOrder="1"/>
    </xf>
    <xf numFmtId="0" fontId="89" fillId="0" borderId="0" xfId="0" applyFont="1" applyAlignment="1" applyProtection="1">
      <alignment horizontal="center" vertical="center" wrapText="1" readingOrder="1"/>
    </xf>
    <xf numFmtId="4" fontId="2" fillId="0" borderId="3" xfId="0" applyNumberFormat="1" applyFont="1" applyBorder="1" applyProtection="1"/>
    <xf numFmtId="4" fontId="7" fillId="4" borderId="43" xfId="0" applyNumberFormat="1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4" fontId="7" fillId="0" borderId="19" xfId="0" applyNumberFormat="1" applyFont="1" applyFill="1" applyBorder="1" applyProtection="1"/>
    <xf numFmtId="2" fontId="77" fillId="0" borderId="0" xfId="0" applyNumberFormat="1" applyFont="1" applyFill="1" applyBorder="1" applyAlignment="1" applyProtection="1">
      <alignment horizontal="left" vertical="top"/>
    </xf>
    <xf numFmtId="4" fontId="8" fillId="7" borderId="1" xfId="0" applyNumberFormat="1" applyFont="1" applyFill="1" applyBorder="1" applyProtection="1">
      <protection locked="0"/>
    </xf>
    <xf numFmtId="2" fontId="8" fillId="7" borderId="1" xfId="0" applyNumberFormat="1" applyFont="1" applyFill="1" applyBorder="1" applyProtection="1">
      <protection locked="0"/>
    </xf>
    <xf numFmtId="2" fontId="8" fillId="7" borderId="6" xfId="0" applyNumberFormat="1" applyFont="1" applyFill="1" applyBorder="1" applyProtection="1">
      <protection locked="0"/>
    </xf>
    <xf numFmtId="4" fontId="8" fillId="7" borderId="6" xfId="0" applyNumberFormat="1" applyFont="1" applyFill="1" applyBorder="1" applyProtection="1">
      <protection locked="0"/>
    </xf>
    <xf numFmtId="0" fontId="7" fillId="4" borderId="18" xfId="0" applyFont="1" applyFill="1" applyBorder="1" applyAlignment="1" applyProtection="1">
      <alignment horizontal="left" vertical="center" wrapText="1"/>
    </xf>
    <xf numFmtId="4" fontId="7" fillId="0" borderId="16" xfId="0" applyNumberFormat="1" applyFont="1" applyBorder="1" applyAlignment="1" applyProtection="1">
      <alignment vertical="center"/>
    </xf>
    <xf numFmtId="0" fontId="8" fillId="0" borderId="22" xfId="0" applyFont="1" applyFill="1" applyBorder="1" applyAlignment="1" applyProtection="1">
      <alignment vertical="center" wrapText="1"/>
    </xf>
    <xf numFmtId="4" fontId="8" fillId="7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vertical="center" wrapText="1"/>
    </xf>
    <xf numFmtId="4" fontId="8" fillId="7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4" fontId="7" fillId="11" borderId="1" xfId="0" applyNumberFormat="1" applyFont="1" applyFill="1" applyBorder="1" applyAlignment="1" applyProtection="1">
      <alignment horizontal="center" vertical="center" wrapText="1"/>
    </xf>
    <xf numFmtId="4" fontId="92" fillId="12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6" xfId="0" applyNumberFormat="1" applyFont="1" applyFill="1" applyBorder="1" applyAlignment="1" applyProtection="1">
      <alignment horizontal="center" vertical="center" wrapText="1"/>
    </xf>
    <xf numFmtId="4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right" vertical="center"/>
    </xf>
    <xf numFmtId="0" fontId="0" fillId="0" borderId="25" xfId="0" applyBorder="1" applyProtection="1"/>
    <xf numFmtId="4" fontId="7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quotePrefix="1" applyFont="1" applyProtection="1"/>
    <xf numFmtId="0" fontId="1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168" fontId="5" fillId="7" borderId="1" xfId="0" applyNumberFormat="1" applyFont="1" applyFill="1" applyBorder="1" applyAlignment="1" applyProtection="1">
      <alignment vertical="center" wrapText="1"/>
      <protection locked="0"/>
    </xf>
    <xf numFmtId="0" fontId="62" fillId="0" borderId="0" xfId="1" applyFont="1" applyFill="1" applyBorder="1" applyAlignment="1" applyProtection="1"/>
    <xf numFmtId="165" fontId="48" fillId="0" borderId="0" xfId="0" applyNumberFormat="1" applyFont="1" applyFill="1" applyBorder="1" applyAlignment="1" applyProtection="1"/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1" fillId="7" borderId="35" xfId="0" applyFont="1" applyFill="1" applyBorder="1" applyAlignment="1" applyProtection="1">
      <alignment horizontal="right"/>
      <protection locked="0"/>
    </xf>
    <xf numFmtId="0" fontId="2" fillId="7" borderId="35" xfId="0" applyFont="1" applyFill="1" applyBorder="1" applyAlignment="1" applyProtection="1">
      <alignment horizontal="right"/>
      <protection locked="0"/>
    </xf>
    <xf numFmtId="0" fontId="11" fillId="7" borderId="35" xfId="0" applyFont="1" applyFill="1" applyBorder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2" fillId="0" borderId="0" xfId="5" applyFont="1" applyAlignment="1" applyProtection="1">
      <alignment vertical="center"/>
    </xf>
    <xf numFmtId="0" fontId="82" fillId="0" borderId="0" xfId="5" applyFont="1" applyAlignment="1" applyProtection="1">
      <alignment horizontal="left" vertical="center"/>
    </xf>
    <xf numFmtId="0" fontId="1" fillId="0" borderId="0" xfId="5" applyAlignment="1" applyProtection="1">
      <alignment vertical="center"/>
    </xf>
    <xf numFmtId="0" fontId="1" fillId="0" borderId="0" xfId="5" applyProtection="1"/>
    <xf numFmtId="0" fontId="95" fillId="7" borderId="35" xfId="1" applyFont="1" applyFill="1" applyBorder="1" applyAlignment="1" applyProtection="1">
      <protection locked="0"/>
    </xf>
    <xf numFmtId="0" fontId="7" fillId="13" borderId="18" xfId="0" applyFont="1" applyFill="1" applyBorder="1" applyAlignment="1" applyProtection="1">
      <alignment horizontal="center" vertical="center" wrapText="1"/>
    </xf>
    <xf numFmtId="4" fontId="7" fillId="13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vertical="center" wrapText="1"/>
    </xf>
    <xf numFmtId="0" fontId="7" fillId="7" borderId="21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0" borderId="0" xfId="5" applyFont="1" applyAlignment="1" applyProtection="1">
      <alignment vertical="top"/>
    </xf>
    <xf numFmtId="0" fontId="67" fillId="14" borderId="0" xfId="0" applyFont="1" applyFill="1" applyBorder="1" applyAlignment="1" applyProtection="1">
      <alignment horizontal="center" vertical="center"/>
      <protection locked="0"/>
    </xf>
    <xf numFmtId="0" fontId="96" fillId="0" borderId="0" xfId="0" applyFont="1" applyProtection="1"/>
    <xf numFmtId="0" fontId="0" fillId="7" borderId="35" xfId="0" applyFill="1" applyBorder="1" applyAlignment="1" applyProtection="1">
      <alignment horizontal="right"/>
      <protection locked="0"/>
    </xf>
    <xf numFmtId="49" fontId="7" fillId="7" borderId="37" xfId="0" applyNumberFormat="1" applyFont="1" applyFill="1" applyBorder="1" applyAlignment="1" applyProtection="1">
      <alignment horizontal="right" vertical="center"/>
      <protection locked="0"/>
    </xf>
    <xf numFmtId="49" fontId="7" fillId="7" borderId="38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ill="1" applyBorder="1" applyAlignment="1" applyProtection="1">
      <alignment horizontal="right"/>
      <protection locked="0"/>
    </xf>
    <xf numFmtId="14" fontId="0" fillId="7" borderId="56" xfId="0" applyNumberFormat="1" applyFill="1" applyBorder="1" applyAlignment="1" applyProtection="1">
      <alignment horizontal="right"/>
      <protection locked="0"/>
    </xf>
    <xf numFmtId="14" fontId="0" fillId="7" borderId="55" xfId="0" applyNumberFormat="1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67" fillId="7" borderId="37" xfId="5" applyFont="1" applyFill="1" applyBorder="1" applyAlignment="1" applyProtection="1">
      <alignment horizontal="center" vertical="center"/>
      <protection locked="0"/>
    </xf>
    <xf numFmtId="0" fontId="67" fillId="7" borderId="38" xfId="5" applyFont="1" applyFill="1" applyBorder="1" applyAlignment="1" applyProtection="1">
      <alignment horizontal="center" vertical="center"/>
      <protection locked="0"/>
    </xf>
    <xf numFmtId="14" fontId="80" fillId="0" borderId="0" xfId="5" applyNumberFormat="1" applyFont="1" applyFill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vertical="center" textRotation="90"/>
    </xf>
    <xf numFmtId="14" fontId="43" fillId="7" borderId="0" xfId="0" applyNumberFormat="1" applyFont="1" applyFill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48" fillId="0" borderId="2" xfId="4" applyFont="1" applyFill="1" applyBorder="1" applyAlignment="1" applyProtection="1">
      <alignment horizontal="left" vertical="center" indent="9"/>
    </xf>
    <xf numFmtId="0" fontId="48" fillId="0" borderId="17" xfId="4" applyFont="1" applyFill="1" applyBorder="1" applyAlignment="1" applyProtection="1">
      <alignment horizontal="left" vertical="center" indent="9"/>
    </xf>
    <xf numFmtId="0" fontId="61" fillId="7" borderId="0" xfId="0" applyFont="1" applyFill="1" applyAlignment="1" applyProtection="1">
      <alignment horizontal="left" vertical="top" wrapText="1"/>
    </xf>
    <xf numFmtId="0" fontId="40" fillId="0" borderId="0" xfId="0" applyFont="1" applyFill="1" applyAlignment="1" applyProtection="1">
      <alignment horizontal="center" vertical="center"/>
    </xf>
    <xf numFmtId="14" fontId="32" fillId="0" borderId="2" xfId="4" applyNumberFormat="1" applyFont="1" applyFill="1" applyBorder="1" applyAlignment="1" applyProtection="1">
      <alignment horizontal="left" indent="9"/>
    </xf>
    <xf numFmtId="14" fontId="32" fillId="0" borderId="17" xfId="4" applyNumberFormat="1" applyFont="1" applyFill="1" applyBorder="1" applyAlignment="1" applyProtection="1">
      <alignment horizontal="left" indent="9"/>
    </xf>
    <xf numFmtId="0" fontId="32" fillId="0" borderId="26" xfId="0" applyFont="1" applyBorder="1" applyAlignment="1" applyProtection="1">
      <alignment horizontal="left"/>
    </xf>
    <xf numFmtId="14" fontId="80" fillId="0" borderId="0" xfId="0" applyNumberFormat="1" applyFont="1" applyFill="1" applyBorder="1" applyAlignment="1" applyProtection="1">
      <alignment horizontal="left"/>
    </xf>
    <xf numFmtId="14" fontId="7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2" fillId="7" borderId="35" xfId="0" applyFont="1" applyFill="1" applyBorder="1" applyAlignment="1" applyProtection="1">
      <alignment horizontal="right"/>
      <protection locked="0"/>
    </xf>
    <xf numFmtId="0" fontId="60" fillId="4" borderId="6" xfId="0" applyFont="1" applyFill="1" applyBorder="1" applyAlignment="1" applyProtection="1">
      <alignment horizontal="center" vertical="center" wrapText="1"/>
    </xf>
    <xf numFmtId="0" fontId="60" fillId="4" borderId="9" xfId="0" applyFont="1" applyFill="1" applyBorder="1" applyAlignment="1" applyProtection="1">
      <alignment horizontal="center" vertical="center" wrapText="1"/>
    </xf>
    <xf numFmtId="14" fontId="0" fillId="7" borderId="35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0" fillId="7" borderId="35" xfId="0" applyNumberFormat="1" applyFill="1" applyBorder="1" applyAlignment="1" applyProtection="1">
      <alignment horizontal="center"/>
      <protection locked="0"/>
    </xf>
    <xf numFmtId="0" fontId="1" fillId="7" borderId="3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 vertical="center" wrapText="1"/>
    </xf>
    <xf numFmtId="0" fontId="38" fillId="3" borderId="14" xfId="0" applyFont="1" applyFill="1" applyBorder="1" applyAlignment="1" applyProtection="1">
      <alignment horizontal="left" vertical="center" wrapText="1"/>
    </xf>
    <xf numFmtId="0" fontId="38" fillId="3" borderId="15" xfId="0" applyFont="1" applyFill="1" applyBorder="1" applyAlignment="1" applyProtection="1">
      <alignment horizontal="left" vertical="center" wrapText="1"/>
    </xf>
    <xf numFmtId="0" fontId="38" fillId="3" borderId="16" xfId="0" applyFont="1" applyFill="1" applyBorder="1" applyAlignment="1" applyProtection="1">
      <alignment horizontal="left" vertical="center" wrapText="1"/>
    </xf>
    <xf numFmtId="0" fontId="41" fillId="2" borderId="32" xfId="0" applyNumberFormat="1" applyFont="1" applyFill="1" applyBorder="1" applyAlignment="1" applyProtection="1">
      <alignment horizontal="center"/>
      <protection locked="0"/>
    </xf>
    <xf numFmtId="168" fontId="67" fillId="7" borderId="35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left" wrapText="1"/>
    </xf>
    <xf numFmtId="8" fontId="40" fillId="8" borderId="39" xfId="0" applyNumberFormat="1" applyFont="1" applyFill="1" applyBorder="1" applyAlignment="1" applyProtection="1">
      <alignment horizontal="right" vertical="center"/>
    </xf>
    <xf numFmtId="8" fontId="40" fillId="8" borderId="40" xfId="0" applyNumberFormat="1" applyFont="1" applyFill="1" applyBorder="1" applyAlignment="1" applyProtection="1">
      <alignment horizontal="right" vertical="center"/>
    </xf>
    <xf numFmtId="8" fontId="40" fillId="8" borderId="41" xfId="0" applyNumberFormat="1" applyFont="1" applyFill="1" applyBorder="1" applyAlignment="1" applyProtection="1">
      <alignment horizontal="right" vertical="center"/>
    </xf>
    <xf numFmtId="8" fontId="40" fillId="8" borderId="42" xfId="0" applyNumberFormat="1" applyFont="1" applyFill="1" applyBorder="1" applyAlignment="1" applyProtection="1">
      <alignment horizontal="right" vertical="center"/>
    </xf>
    <xf numFmtId="0" fontId="63" fillId="0" borderId="27" xfId="0" applyFont="1" applyBorder="1" applyAlignment="1" applyProtection="1">
      <alignment horizontal="center" vertical="center" textRotation="90" wrapText="1"/>
    </xf>
    <xf numFmtId="0" fontId="63" fillId="0" borderId="9" xfId="0" applyFont="1" applyBorder="1" applyAlignment="1" applyProtection="1">
      <alignment horizontal="center" vertical="center" textRotation="90" wrapText="1"/>
    </xf>
    <xf numFmtId="0" fontId="38" fillId="9" borderId="14" xfId="0" applyFont="1" applyFill="1" applyBorder="1" applyAlignment="1" applyProtection="1">
      <alignment horizontal="left" vertical="center" wrapText="1"/>
    </xf>
    <xf numFmtId="0" fontId="38" fillId="9" borderId="15" xfId="0" applyFont="1" applyFill="1" applyBorder="1" applyAlignment="1" applyProtection="1">
      <alignment horizontal="left" vertical="center" wrapText="1"/>
    </xf>
    <xf numFmtId="0" fontId="38" fillId="9" borderId="16" xfId="0" applyFont="1" applyFill="1" applyBorder="1" applyAlignment="1" applyProtection="1">
      <alignment horizontal="left" vertical="center" wrapText="1"/>
    </xf>
    <xf numFmtId="2" fontId="38" fillId="9" borderId="25" xfId="0" applyNumberFormat="1" applyFont="1" applyFill="1" applyBorder="1" applyAlignment="1" applyProtection="1">
      <alignment horizontal="center" vertical="center"/>
    </xf>
    <xf numFmtId="2" fontId="38" fillId="9" borderId="5" xfId="0" applyNumberFormat="1" applyFont="1" applyFill="1" applyBorder="1" applyAlignment="1" applyProtection="1">
      <alignment horizontal="center" vertical="center"/>
    </xf>
    <xf numFmtId="2" fontId="38" fillId="9" borderId="23" xfId="0" applyNumberFormat="1" applyFont="1" applyFill="1" applyBorder="1" applyAlignment="1" applyProtection="1">
      <alignment horizontal="center" vertical="center"/>
    </xf>
    <xf numFmtId="2" fontId="38" fillId="9" borderId="12" xfId="0" applyNumberFormat="1" applyFont="1" applyFill="1" applyBorder="1" applyAlignment="1" applyProtection="1">
      <alignment horizontal="center" vertical="center"/>
    </xf>
    <xf numFmtId="44" fontId="38" fillId="9" borderId="30" xfId="3" applyFont="1" applyFill="1" applyBorder="1" applyAlignment="1" applyProtection="1">
      <alignment horizontal="center" vertical="center"/>
    </xf>
    <xf numFmtId="44" fontId="38" fillId="9" borderId="31" xfId="3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center" vertical="center" wrapText="1"/>
    </xf>
    <xf numFmtId="4" fontId="7" fillId="0" borderId="16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7" fillId="11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0" fontId="8" fillId="0" borderId="57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4" fontId="7" fillId="0" borderId="14" xfId="0" applyNumberFormat="1" applyFont="1" applyBorder="1" applyAlignment="1" applyProtection="1">
      <alignment horizontal="center"/>
    </xf>
    <xf numFmtId="4" fontId="7" fillId="0" borderId="16" xfId="0" applyNumberFormat="1" applyFont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left" vertical="center" wrapText="1" indent="1"/>
    </xf>
    <xf numFmtId="0" fontId="7" fillId="4" borderId="17" xfId="0" applyFont="1" applyFill="1" applyBorder="1" applyAlignment="1" applyProtection="1">
      <alignment horizontal="left" vertical="center" wrapText="1" indent="1"/>
    </xf>
    <xf numFmtId="2" fontId="91" fillId="0" borderId="52" xfId="0" applyNumberFormat="1" applyFont="1" applyFill="1" applyBorder="1" applyAlignment="1" applyProtection="1">
      <alignment horizontal="left" vertical="top" indent="1"/>
    </xf>
    <xf numFmtId="2" fontId="91" fillId="0" borderId="53" xfId="0" applyNumberFormat="1" applyFont="1" applyFill="1" applyBorder="1" applyAlignment="1" applyProtection="1">
      <alignment horizontal="left" vertical="top" indent="1"/>
    </xf>
    <xf numFmtId="2" fontId="91" fillId="0" borderId="54" xfId="0" applyNumberFormat="1" applyFont="1" applyFill="1" applyBorder="1" applyAlignment="1" applyProtection="1">
      <alignment horizontal="left" vertical="top" indent="1"/>
    </xf>
    <xf numFmtId="0" fontId="7" fillId="0" borderId="2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2" fontId="52" fillId="10" borderId="14" xfId="0" applyNumberFormat="1" applyFont="1" applyFill="1" applyBorder="1" applyAlignment="1" applyProtection="1">
      <alignment horizontal="center" vertical="center" wrapText="1"/>
    </xf>
    <xf numFmtId="2" fontId="52" fillId="10" borderId="15" xfId="0" applyNumberFormat="1" applyFont="1" applyFill="1" applyBorder="1" applyAlignment="1" applyProtection="1">
      <alignment horizontal="center" vertical="center" wrapText="1"/>
    </xf>
    <xf numFmtId="2" fontId="52" fillId="10" borderId="16" xfId="0" applyNumberFormat="1" applyFont="1" applyFill="1" applyBorder="1" applyAlignment="1" applyProtection="1">
      <alignment horizontal="center" vertical="center" wrapText="1"/>
    </xf>
    <xf numFmtId="0" fontId="64" fillId="4" borderId="24" xfId="0" applyFont="1" applyFill="1" applyBorder="1" applyAlignment="1" applyProtection="1">
      <alignment horizontal="center" vertical="center" wrapText="1"/>
    </xf>
    <xf numFmtId="0" fontId="64" fillId="4" borderId="28" xfId="0" applyFont="1" applyFill="1" applyBorder="1" applyAlignment="1" applyProtection="1">
      <alignment horizontal="center" vertical="center" wrapText="1"/>
    </xf>
    <xf numFmtId="0" fontId="64" fillId="4" borderId="29" xfId="0" applyFont="1" applyFill="1" applyBorder="1" applyAlignment="1" applyProtection="1">
      <alignment horizontal="center" vertical="center" wrapText="1"/>
    </xf>
    <xf numFmtId="4" fontId="7" fillId="0" borderId="15" xfId="0" applyNumberFormat="1" applyFont="1" applyBorder="1" applyAlignment="1" applyProtection="1">
      <alignment horizontal="center"/>
    </xf>
    <xf numFmtId="1" fontId="64" fillId="0" borderId="2" xfId="0" applyNumberFormat="1" applyFont="1" applyFill="1" applyBorder="1" applyAlignment="1" applyProtection="1">
      <alignment horizontal="center" vertical="center"/>
    </xf>
    <xf numFmtId="1" fontId="64" fillId="0" borderId="19" xfId="0" applyNumberFormat="1" applyFont="1" applyFill="1" applyBorder="1" applyAlignment="1" applyProtection="1">
      <alignment horizontal="center" vertical="center"/>
    </xf>
    <xf numFmtId="0" fontId="63" fillId="4" borderId="30" xfId="0" applyFont="1" applyFill="1" applyBorder="1" applyAlignment="1" applyProtection="1">
      <alignment horizontal="center" vertical="center" textRotation="90"/>
    </xf>
    <xf numFmtId="0" fontId="63" fillId="4" borderId="31" xfId="0" applyFont="1" applyFill="1" applyBorder="1" applyAlignment="1" applyProtection="1">
      <alignment horizontal="center" vertical="center" textRotation="90"/>
    </xf>
    <xf numFmtId="14" fontId="64" fillId="0" borderId="13" xfId="0" applyNumberFormat="1" applyFont="1" applyFill="1" applyBorder="1" applyAlignment="1" applyProtection="1">
      <alignment horizontal="center" vertical="center"/>
    </xf>
    <xf numFmtId="14" fontId="64" fillId="0" borderId="17" xfId="0" applyNumberFormat="1" applyFont="1" applyFill="1" applyBorder="1" applyAlignment="1" applyProtection="1">
      <alignment horizontal="center" vertical="center"/>
    </xf>
    <xf numFmtId="0" fontId="38" fillId="10" borderId="14" xfId="0" applyFont="1" applyFill="1" applyBorder="1" applyAlignment="1" applyProtection="1">
      <alignment horizontal="center" vertical="center" wrapText="1"/>
    </xf>
    <xf numFmtId="0" fontId="38" fillId="10" borderId="15" xfId="0" applyFont="1" applyFill="1" applyBorder="1" applyAlignment="1" applyProtection="1">
      <alignment horizontal="center" vertical="center" wrapText="1"/>
    </xf>
    <xf numFmtId="0" fontId="38" fillId="10" borderId="16" xfId="0" applyFont="1" applyFill="1" applyBorder="1" applyAlignment="1" applyProtection="1">
      <alignment horizontal="center" vertical="center" wrapText="1"/>
    </xf>
    <xf numFmtId="14" fontId="64" fillId="0" borderId="2" xfId="0" applyNumberFormat="1" applyFont="1" applyFill="1" applyBorder="1" applyAlignment="1" applyProtection="1">
      <alignment horizontal="center" vertical="center"/>
    </xf>
    <xf numFmtId="14" fontId="64" fillId="0" borderId="19" xfId="0" applyNumberFormat="1" applyFont="1" applyFill="1" applyBorder="1" applyAlignment="1" applyProtection="1">
      <alignment horizontal="center" vertical="center"/>
    </xf>
    <xf numFmtId="2" fontId="77" fillId="0" borderId="44" xfId="0" applyNumberFormat="1" applyFont="1" applyFill="1" applyBorder="1" applyAlignment="1" applyProtection="1">
      <alignment horizontal="left" vertical="top" wrapText="1"/>
      <protection locked="0"/>
    </xf>
    <xf numFmtId="2" fontId="77" fillId="0" borderId="45" xfId="0" applyNumberFormat="1" applyFont="1" applyFill="1" applyBorder="1" applyAlignment="1" applyProtection="1">
      <alignment horizontal="left" vertical="top"/>
      <protection locked="0"/>
    </xf>
    <xf numFmtId="2" fontId="77" fillId="0" borderId="46" xfId="0" applyNumberFormat="1" applyFont="1" applyFill="1" applyBorder="1" applyAlignment="1" applyProtection="1">
      <alignment horizontal="left" vertical="top"/>
      <protection locked="0"/>
    </xf>
    <xf numFmtId="2" fontId="77" fillId="0" borderId="47" xfId="0" applyNumberFormat="1" applyFont="1" applyFill="1" applyBorder="1" applyAlignment="1" applyProtection="1">
      <alignment horizontal="left" vertical="top"/>
      <protection locked="0"/>
    </xf>
    <xf numFmtId="2" fontId="77" fillId="0" borderId="0" xfId="0" applyNumberFormat="1" applyFont="1" applyFill="1" applyBorder="1" applyAlignment="1" applyProtection="1">
      <alignment horizontal="left" vertical="top"/>
      <protection locked="0"/>
    </xf>
    <xf numFmtId="2" fontId="77" fillId="0" borderId="48" xfId="0" applyNumberFormat="1" applyFont="1" applyFill="1" applyBorder="1" applyAlignment="1" applyProtection="1">
      <alignment horizontal="left" vertical="top"/>
      <protection locked="0"/>
    </xf>
    <xf numFmtId="2" fontId="77" fillId="0" borderId="49" xfId="0" applyNumberFormat="1" applyFont="1" applyFill="1" applyBorder="1" applyAlignment="1" applyProtection="1">
      <alignment horizontal="left" vertical="top"/>
      <protection locked="0"/>
    </xf>
    <xf numFmtId="2" fontId="77" fillId="0" borderId="50" xfId="0" applyNumberFormat="1" applyFont="1" applyFill="1" applyBorder="1" applyAlignment="1" applyProtection="1">
      <alignment horizontal="left" vertical="top"/>
      <protection locked="0"/>
    </xf>
    <xf numFmtId="2" fontId="77" fillId="0" borderId="51" xfId="0" applyNumberFormat="1" applyFont="1" applyFill="1" applyBorder="1" applyAlignment="1" applyProtection="1">
      <alignment horizontal="left" vertical="top"/>
      <protection locked="0"/>
    </xf>
    <xf numFmtId="0" fontId="92" fillId="12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85" fillId="4" borderId="1" xfId="0" applyFont="1" applyFill="1" applyBorder="1" applyAlignment="1" applyProtection="1">
      <alignment horizontal="center" vertical="center" wrapText="1"/>
    </xf>
    <xf numFmtId="0" fontId="86" fillId="4" borderId="1" xfId="0" applyFont="1" applyFill="1" applyBorder="1" applyAlignment="1" applyProtection="1">
      <alignment horizontal="center" vertical="center" wrapText="1"/>
    </xf>
    <xf numFmtId="0" fontId="86" fillId="4" borderId="6" xfId="0" applyFont="1" applyFill="1" applyBorder="1" applyAlignment="1" applyProtection="1">
      <alignment horizontal="center" vertical="center" wrapText="1"/>
    </xf>
    <xf numFmtId="0" fontId="86" fillId="4" borderId="9" xfId="0" applyFont="1" applyFill="1" applyBorder="1" applyAlignment="1" applyProtection="1">
      <alignment horizontal="center" vertical="center" wrapText="1"/>
    </xf>
  </cellXfs>
  <cellStyles count="6">
    <cellStyle name="Lien hypertexte" xfId="1" builtinId="8"/>
    <cellStyle name="Milliers" xfId="2" builtinId="3"/>
    <cellStyle name="Monétaire" xfId="3" builtinId="4"/>
    <cellStyle name="Normal" xfId="0" builtinId="0"/>
    <cellStyle name="Normal 2" xfId="4"/>
    <cellStyle name="Normal 3" xfId="5"/>
  </cellStyles>
  <dxfs count="14"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numFmt numFmtId="1" formatCode="0"/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1"/>
      <protection locked="1" hidden="0"/>
    </dxf>
    <dxf>
      <numFmt numFmtId="168" formatCode="_-* #,##0.00\ [$€-40C]_-;\-* #,##0.0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colors>
    <mruColors>
      <color rgb="FF00CC99"/>
      <color rgb="FF193264"/>
      <color rgb="FFEE7051"/>
      <color rgb="FF00FFCC"/>
      <color rgb="FF99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40" dropStyle="combo" dx="22" fmlaLink="$M$17" fmlaRange="'LISTE DES DIPLOMES + DUREE'!$B$2:$B$33" sel="1" val="0"/>
</file>

<file path=xl/ctrlProps/ctrlProp6.xml><?xml version="1.0" encoding="utf-8"?>
<formControlPr xmlns="http://schemas.microsoft.com/office/spreadsheetml/2009/9/main" objectType="Drop" dropLines="18" dropStyle="combo" dx="16" fmlaLink="$N$26" fmlaRange="'LISTE DES GRADES ET CATEGORIES'!$C$4:$C$19" sel="1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1ED577AD-8111-41FD-8865-68838F17F98D}">
      <dgm:prSet phldrT="[Texte]" custT="1"/>
      <dgm:spPr/>
      <dgm:t>
        <a:bodyPr/>
        <a:lstStyle/>
        <a:p>
          <a:r>
            <a:rPr lang="fr-FR" sz="1200" b="1"/>
            <a:t> Calcul automatique des salaires </a:t>
          </a:r>
          <a:endParaRPr lang="fr-FR" sz="1200"/>
        </a:p>
      </dgm:t>
    </dgm:pt>
    <dgm:pt modelId="{72CEBD83-C067-49AA-88FB-6FD0732E432C}" type="parTrans" cxnId="{3E7B24DF-83A7-4D76-8CE8-CE11F2703818}">
      <dgm:prSet/>
      <dgm:spPr/>
      <dgm:t>
        <a:bodyPr/>
        <a:lstStyle/>
        <a:p>
          <a:endParaRPr lang="fr-FR" sz="2400"/>
        </a:p>
      </dgm:t>
    </dgm:pt>
    <dgm:pt modelId="{02E23AAB-308C-4E54-BE3C-509B1DB62726}" type="sibTrans" cxnId="{3E7B24DF-83A7-4D76-8CE8-CE11F2703818}">
      <dgm:prSet/>
      <dgm:spPr/>
      <dgm:t>
        <a:bodyPr/>
        <a:lstStyle/>
        <a:p>
          <a:endParaRPr lang="fr-FR" sz="2400"/>
        </a:p>
      </dgm:t>
    </dgm:pt>
    <dgm:pt modelId="{805B6760-4789-46C9-B3CE-0DA7748E7706}">
      <dgm:prSet phldrT="[Texte]" custT="1"/>
      <dgm:spPr/>
      <dgm:t>
        <a:bodyPr/>
        <a:lstStyle/>
        <a:p>
          <a:pPr algn="l"/>
          <a:r>
            <a:rPr lang="fr-FR" sz="1200" b="1"/>
            <a:t> Sélection du </a:t>
          </a:r>
          <a:r>
            <a:rPr lang="fr-FR" sz="1200" b="1" u="sng"/>
            <a:t>grade actuel </a:t>
          </a:r>
          <a:r>
            <a:rPr lang="fr-FR" sz="1200" b="1"/>
            <a:t>de l'agent ou de sa </a:t>
          </a:r>
          <a:r>
            <a:rPr lang="fr-FR" sz="1200" b="1" u="sng"/>
            <a:t>catégorie actuelle</a:t>
          </a:r>
          <a:r>
            <a:rPr lang="fr-FR" sz="1200" b="1" u="none"/>
            <a:t> </a:t>
          </a:r>
          <a:r>
            <a:rPr lang="fr-FR" sz="1200" b="1"/>
            <a:t>de rémunération :</a:t>
          </a:r>
        </a:p>
      </dgm:t>
    </dgm:pt>
    <dgm:pt modelId="{318100A9-5D81-43E2-854D-88276C44D1AF}" type="parTrans" cxnId="{37B9A060-3B31-4EEF-BE3B-43EB6D4A7ECB}">
      <dgm:prSet/>
      <dgm:spPr/>
      <dgm:t>
        <a:bodyPr/>
        <a:lstStyle/>
        <a:p>
          <a:endParaRPr lang="fr-FR" sz="2400"/>
        </a:p>
      </dgm:t>
    </dgm:pt>
    <dgm:pt modelId="{C013B16C-3F8B-4748-8D97-7E7C96C6ED61}" type="sibTrans" cxnId="{37B9A060-3B31-4EEF-BE3B-43EB6D4A7ECB}">
      <dgm:prSet/>
      <dgm:spPr/>
      <dgm:t>
        <a:bodyPr/>
        <a:lstStyle/>
        <a:p>
          <a:endParaRPr lang="fr-FR" sz="2400"/>
        </a:p>
      </dgm:t>
    </dgm:pt>
    <dgm:pt modelId="{202D05B4-2081-4654-9937-AD56BCC905CC}">
      <dgm:prSet phldrT="[Texte]" custT="1"/>
      <dgm:spPr/>
      <dgm:t>
        <a:bodyPr/>
        <a:lstStyle/>
        <a:p>
          <a:pPr algn="l"/>
          <a:r>
            <a:rPr lang="fr-FR" sz="1200"/>
            <a:t> Parmi les </a:t>
          </a:r>
          <a:r>
            <a:rPr lang="fr-FR" sz="1200" b="1"/>
            <a:t>12</a:t>
          </a:r>
          <a:r>
            <a:rPr lang="fr-FR" sz="1200"/>
            <a:t> </a:t>
          </a:r>
          <a:r>
            <a:rPr lang="fr-FR" sz="1200" b="1" i="1">
              <a:solidFill>
                <a:schemeClr val="accent1"/>
              </a:solidFill>
            </a:rPr>
            <a:t>Principaux Grades </a:t>
          </a:r>
          <a:r>
            <a:rPr lang="fr-FR" sz="1200"/>
            <a:t>(représentant + de 90% des départs en EP FMEP)</a:t>
          </a:r>
        </a:p>
      </dgm:t>
    </dgm:pt>
    <dgm:pt modelId="{85632838-0289-4921-B5B7-0FCEF68E6650}" type="parTrans" cxnId="{49CB4C7E-A56B-433B-960B-07B9B1D57D14}">
      <dgm:prSet/>
      <dgm:spPr/>
      <dgm:t>
        <a:bodyPr/>
        <a:lstStyle/>
        <a:p>
          <a:endParaRPr lang="fr-FR" sz="2400"/>
        </a:p>
      </dgm:t>
    </dgm:pt>
    <dgm:pt modelId="{71EE6D67-5AAE-4C43-A47C-AAEAF9F7170D}" type="sibTrans" cxnId="{49CB4C7E-A56B-433B-960B-07B9B1D57D14}">
      <dgm:prSet/>
      <dgm:spPr/>
      <dgm:t>
        <a:bodyPr/>
        <a:lstStyle/>
        <a:p>
          <a:endParaRPr lang="fr-FR" sz="2400"/>
        </a:p>
      </dgm:t>
    </dgm:pt>
    <dgm:pt modelId="{2452E9CA-4AC3-4A4C-9168-3DF25FDAE736}">
      <dgm:prSet phldrT="[Texte]" custT="1"/>
      <dgm:spPr/>
      <dgm:t>
        <a:bodyPr/>
        <a:lstStyle/>
        <a:p>
          <a:pPr algn="l"/>
          <a:r>
            <a:rPr lang="fr-FR" sz="1200"/>
            <a:t> Ou parmi les </a:t>
          </a:r>
          <a:r>
            <a:rPr lang="fr-FR" sz="1200" b="1"/>
            <a:t>3</a:t>
          </a:r>
          <a:r>
            <a:rPr lang="fr-FR" sz="1200"/>
            <a:t> catégories de rémunération (A, B, C) pour les </a:t>
          </a:r>
          <a:r>
            <a:rPr lang="fr-FR" sz="1200" b="1" i="1">
              <a:solidFill>
                <a:schemeClr val="accent1"/>
              </a:solidFill>
            </a:rPr>
            <a:t>Autres Grades non listés</a:t>
          </a:r>
        </a:p>
      </dgm:t>
    </dgm:pt>
    <dgm:pt modelId="{205A366B-CB87-4421-AC53-DFA8BF66D3D9}" type="parTrans" cxnId="{8BAF173B-61F6-4DF9-A110-6C274946CBB1}">
      <dgm:prSet/>
      <dgm:spPr/>
      <dgm:t>
        <a:bodyPr/>
        <a:lstStyle/>
        <a:p>
          <a:endParaRPr lang="fr-FR" sz="2400"/>
        </a:p>
      </dgm:t>
    </dgm:pt>
    <dgm:pt modelId="{248D3C66-E53C-4CE8-96CE-94BBD924A950}" type="sibTrans" cxnId="{8BAF173B-61F6-4DF9-A110-6C274946CBB1}">
      <dgm:prSet/>
      <dgm:spPr/>
      <dgm:t>
        <a:bodyPr/>
        <a:lstStyle/>
        <a:p>
          <a:endParaRPr lang="fr-FR" sz="2400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 sz="2400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 sz="2400"/>
        </a:p>
      </dgm:t>
    </dgm:pt>
    <dgm:pt modelId="{A7802C13-F51E-4315-9A76-018C820C8CA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2</a:t>
          </a: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 sz="2400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 sz="2400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1200" b="1"/>
            <a:t> Saisie des informations administratives : </a:t>
          </a:r>
          <a:endParaRPr lang="fr-FR" sz="12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 sz="2400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 sz="2400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de l'établissement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 sz="2400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 sz="2400"/>
        </a:p>
      </dgm:t>
    </dgm:pt>
    <dgm:pt modelId="{E11134A8-A5A5-4469-9DF3-319B705AD774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et prénom de l'agent</a:t>
          </a:r>
        </a:p>
      </dgm:t>
    </dgm:pt>
    <dgm:pt modelId="{6E6DD2DC-89DC-42CE-A746-DBC6D0A96004}" type="parTrans" cxnId="{1B358FC7-E943-45E1-9493-053D2D00DA17}">
      <dgm:prSet/>
      <dgm:spPr/>
      <dgm:t>
        <a:bodyPr/>
        <a:lstStyle/>
        <a:p>
          <a:endParaRPr lang="fr-FR" sz="2400"/>
        </a:p>
      </dgm:t>
    </dgm:pt>
    <dgm:pt modelId="{BA6BC271-526F-40FC-9F14-CF4F61622BB9}" type="sibTrans" cxnId="{1B358FC7-E943-45E1-9493-053D2D00DA17}">
      <dgm:prSet/>
      <dgm:spPr/>
      <dgm:t>
        <a:bodyPr/>
        <a:lstStyle/>
        <a:p>
          <a:endParaRPr lang="fr-FR" sz="2400"/>
        </a:p>
      </dgm:t>
    </dgm:pt>
    <dgm:pt modelId="{E69CA84B-A1F4-4FB6-99F6-412E559B54A4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3</a:t>
          </a:r>
        </a:p>
      </dgm:t>
    </dgm:pt>
    <dgm:pt modelId="{BEC7F974-69CF-43A1-A6FE-F3D03298D0AA}" type="parTrans" cxnId="{8A6FC74D-F456-4EA8-BC61-632B25546293}">
      <dgm:prSet/>
      <dgm:spPr/>
      <dgm:t>
        <a:bodyPr/>
        <a:lstStyle/>
        <a:p>
          <a:endParaRPr lang="fr-FR" sz="2400"/>
        </a:p>
      </dgm:t>
    </dgm:pt>
    <dgm:pt modelId="{6DE9679E-0FE9-400D-AD2C-9B33094E1040}" type="sibTrans" cxnId="{8A6FC74D-F456-4EA8-BC61-632B25546293}">
      <dgm:prSet/>
      <dgm:spPr/>
      <dgm:t>
        <a:bodyPr/>
        <a:lstStyle/>
        <a:p>
          <a:endParaRPr lang="fr-FR" sz="2400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Sélection du diplôme à prendre en charge / intitulé de la formation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 sz="2400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 sz="2400"/>
        </a:p>
      </dgm:t>
    </dgm:pt>
    <dgm:pt modelId="{608DE6E1-9B32-46EA-B0B5-0CC5CD4B07A7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Saisie de la date de début &amp; de la date de fin de la formation</a:t>
          </a:r>
          <a:endParaRPr lang="fr-FR" sz="1200" b="0">
            <a:latin typeface="Tw Cen MT Condensed Extra Bold" panose="020B0803020202020204" pitchFamily="34" charset="0"/>
          </a:endParaRPr>
        </a:p>
      </dgm:t>
    </dgm:pt>
    <dgm:pt modelId="{7DA1B5EF-BC22-45AA-B9EB-268F1D502585}" type="parTrans" cxnId="{D986A57B-A621-44FC-A6AD-6533162360C2}">
      <dgm:prSet/>
      <dgm:spPr/>
      <dgm:t>
        <a:bodyPr/>
        <a:lstStyle/>
        <a:p>
          <a:endParaRPr lang="fr-FR" sz="2000"/>
        </a:p>
      </dgm:t>
    </dgm:pt>
    <dgm:pt modelId="{8425ADB5-E336-4FE1-9DB7-8EAE14D65E61}" type="sibTrans" cxnId="{D986A57B-A621-44FC-A6AD-6533162360C2}">
      <dgm:prSet/>
      <dgm:spPr/>
      <dgm:t>
        <a:bodyPr/>
        <a:lstStyle/>
        <a:p>
          <a:endParaRPr lang="fr-FR" sz="2000"/>
        </a:p>
      </dgm:t>
    </dgm:pt>
    <dgm:pt modelId="{963B53E6-CCCD-4839-A0D3-AABC7037921F}">
      <dgm:prSet phldrT="[Texte]" custT="1"/>
      <dgm:spPr/>
      <dgm:t>
        <a:bodyPr/>
        <a:lstStyle/>
        <a:p>
          <a:pPr algn="l"/>
          <a:endParaRPr lang="fr-FR" sz="1200" b="1"/>
        </a:p>
      </dgm:t>
    </dgm:pt>
    <dgm:pt modelId="{B72A4EFD-089A-448F-9829-B5A42B14A821}" type="parTrans" cxnId="{F5DE7A25-FE4A-4D4A-9B61-AF2BF1A09B13}">
      <dgm:prSet/>
      <dgm:spPr/>
      <dgm:t>
        <a:bodyPr/>
        <a:lstStyle/>
        <a:p>
          <a:endParaRPr lang="fr-FR" sz="2000"/>
        </a:p>
      </dgm:t>
    </dgm:pt>
    <dgm:pt modelId="{38DCE237-1064-470C-9661-28A52C378825}" type="sibTrans" cxnId="{F5DE7A25-FE4A-4D4A-9B61-AF2BF1A09B13}">
      <dgm:prSet/>
      <dgm:spPr/>
      <dgm:t>
        <a:bodyPr/>
        <a:lstStyle/>
        <a:p>
          <a:endParaRPr lang="fr-FR" sz="2000"/>
        </a:p>
      </dgm:t>
    </dgm:pt>
    <dgm:pt modelId="{6738F964-C909-42CE-90BF-5B4A737A8A62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4</a:t>
          </a:r>
          <a:endParaRPr lang="fr-FR" sz="4000" b="1"/>
        </a:p>
      </dgm:t>
    </dgm:pt>
    <dgm:pt modelId="{11EC6048-EB9C-4A3A-A0FE-7B7C34EB93B9}" type="parTrans" cxnId="{A091B611-3789-4B59-8FBB-43E7E80473F9}">
      <dgm:prSet/>
      <dgm:spPr/>
      <dgm:t>
        <a:bodyPr/>
        <a:lstStyle/>
        <a:p>
          <a:endParaRPr lang="fr-FR" sz="2000"/>
        </a:p>
      </dgm:t>
    </dgm:pt>
    <dgm:pt modelId="{435730DC-FF17-4734-9F9E-3206D88878D3}" type="sibTrans" cxnId="{A091B611-3789-4B59-8FBB-43E7E80473F9}">
      <dgm:prSet/>
      <dgm:spPr/>
      <dgm:t>
        <a:bodyPr/>
        <a:lstStyle/>
        <a:p>
          <a:endParaRPr lang="fr-FR" sz="2000"/>
        </a:p>
      </dgm:t>
    </dgm:pt>
    <dgm:pt modelId="{CEF64B6C-BF8D-4B84-9072-B439048AA0EE}">
      <dgm:prSet custT="1"/>
      <dgm:spPr/>
      <dgm:t>
        <a:bodyPr anchor="t"/>
        <a:lstStyle/>
        <a:p>
          <a:r>
            <a:rPr lang="fr-FR" sz="4000" b="0">
              <a:latin typeface="Tw Cen MT Condensed Extra Bold" panose="020B0803020202020204" pitchFamily="34" charset="0"/>
            </a:rPr>
            <a:t>5</a:t>
          </a:r>
        </a:p>
      </dgm:t>
    </dgm:pt>
    <dgm:pt modelId="{C3A5C07C-E7FE-46C7-B321-0E4C717EF31A}" type="parTrans" cxnId="{4B43C1FB-4A8F-4859-AC0E-B8B8E2C2AFAC}">
      <dgm:prSet/>
      <dgm:spPr/>
      <dgm:t>
        <a:bodyPr/>
        <a:lstStyle/>
        <a:p>
          <a:endParaRPr lang="fr-FR" sz="2000"/>
        </a:p>
      </dgm:t>
    </dgm:pt>
    <dgm:pt modelId="{529A2A36-1F50-4CB4-9E71-BBCF0B788230}" type="sibTrans" cxnId="{4B43C1FB-4A8F-4859-AC0E-B8B8E2C2AFAC}">
      <dgm:prSet/>
      <dgm:spPr/>
      <dgm:t>
        <a:bodyPr/>
        <a:lstStyle/>
        <a:p>
          <a:endParaRPr lang="fr-FR" sz="2000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5">
        <dgm:presLayoutVars>
          <dgm:chMax val="1"/>
          <dgm:bulletEnabled val="1"/>
        </dgm:presLayoutVars>
      </dgm:prSet>
      <dgm:spPr>
        <a:prstGeom prst="chevron">
          <a:avLst/>
        </a:prstGeom>
      </dgm:spPr>
      <dgm:t>
        <a:bodyPr/>
        <a:lstStyle/>
        <a:p>
          <a:endParaRPr lang="fr-FR"/>
        </a:p>
      </dgm:t>
    </dgm:pt>
    <dgm:pt modelId="{E52B1864-E74F-4AEC-B3A2-000CBFCC1621}" type="pres">
      <dgm:prSet presAssocID="{285FB580-1844-4AC1-8DFA-17A3D2F2E385}" presName="descendantText" presStyleLbl="alignAcc1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5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3BBC7223-7A70-41C0-A5DC-4FECE640656B}" type="pres">
      <dgm:prSet presAssocID="{A7802C13-F51E-4315-9A76-018C820C8CA5}" presName="descendantText" presStyleLbl="alignAcc1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69354C6E-BF9A-401B-9D7F-894101687E4E}" type="pres">
      <dgm:prSet presAssocID="{F09828F9-68CE-43CA-B6DE-584F25EC8BE6}" presName="sp" presStyleCnt="0"/>
      <dgm:spPr/>
    </dgm:pt>
    <dgm:pt modelId="{A9383344-C529-4F4F-9540-413C33CAEA3F}" type="pres">
      <dgm:prSet presAssocID="{E69CA84B-A1F4-4FB6-99F6-412E559B54A4}" presName="composite" presStyleCnt="0"/>
      <dgm:spPr/>
    </dgm:pt>
    <dgm:pt modelId="{EE63EF1C-9285-4E35-A6BD-4D03A084D6AF}" type="pres">
      <dgm:prSet presAssocID="{E69CA84B-A1F4-4FB6-99F6-412E559B54A4}" presName="parentText" presStyleLbl="alignNode1" presStyleIdx="2" presStyleCnt="5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77A4118-54A4-4272-9D09-AA87FF29D262}" type="pres">
      <dgm:prSet presAssocID="{E69CA84B-A1F4-4FB6-99F6-412E559B54A4}" presName="descendantText" presStyleLbl="alignAcc1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E2D1B57-568A-4629-BA4D-010C952E6341}" type="pres">
      <dgm:prSet presAssocID="{6DE9679E-0FE9-400D-AD2C-9B33094E1040}" presName="sp" presStyleCnt="0"/>
      <dgm:spPr/>
    </dgm:pt>
    <dgm:pt modelId="{918F2392-E2E3-4512-8878-029318726DDB}" type="pres">
      <dgm:prSet presAssocID="{6738F964-C909-42CE-90BF-5B4A737A8A62}" presName="composite" presStyleCnt="0"/>
      <dgm:spPr/>
    </dgm:pt>
    <dgm:pt modelId="{A7B2428F-928C-4C0A-840E-900EEDB47DAE}" type="pres">
      <dgm:prSet presAssocID="{6738F964-C909-42CE-90BF-5B4A737A8A62}" presName="parentText" presStyleLbl="alignNode1" presStyleIdx="3" presStyleCnt="5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9925444-AD10-4A8C-B872-85049F03E743}" type="pres">
      <dgm:prSet presAssocID="{6738F964-C909-42CE-90BF-5B4A737A8A62}" presName="descendantText" presStyleLbl="alignAcc1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580CADC0-D7B0-4C23-9AB8-1CD41507F98D}" type="pres">
      <dgm:prSet presAssocID="{435730DC-FF17-4734-9F9E-3206D88878D3}" presName="sp" presStyleCnt="0"/>
      <dgm:spPr/>
    </dgm:pt>
    <dgm:pt modelId="{4E5DFDC9-4C27-4857-A1CB-B741ADCD2461}" type="pres">
      <dgm:prSet presAssocID="{CEF64B6C-BF8D-4B84-9072-B439048AA0EE}" presName="composite" presStyleCnt="0"/>
      <dgm:spPr/>
    </dgm:pt>
    <dgm:pt modelId="{3F67DAC8-8BFB-4117-B05F-7155967EABDE}" type="pres">
      <dgm:prSet presAssocID="{CEF64B6C-BF8D-4B84-9072-B439048AA0EE}" presName="parentText" presStyleLbl="alignNode1" presStyleIdx="4" presStyleCnt="5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2D6D2D4-E44A-410C-8ED5-43447928F5BD}" type="pres">
      <dgm:prSet presAssocID="{CEF64B6C-BF8D-4B84-9072-B439048AA0EE}" presName="descendantText" presStyleLbl="alignAcc1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A8A000D4-120C-4870-B7C8-BCB086BCA570}" type="presOf" srcId="{805B6760-4789-46C9-B3CE-0DA7748E7706}" destId="{79925444-AD10-4A8C-B872-85049F03E743}" srcOrd="0" destOrd="0" presId="urn:microsoft.com/office/officeart/2005/8/layout/chevron2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CB0B9CB4-E7ED-4ABB-A121-3A82A1E88D8E}" type="presOf" srcId="{CEF64B6C-BF8D-4B84-9072-B439048AA0EE}" destId="{3F67DAC8-8BFB-4117-B05F-7155967EABDE}" srcOrd="0" destOrd="0" presId="urn:microsoft.com/office/officeart/2005/8/layout/chevron2"/>
    <dgm:cxn modelId="{D986A57B-A621-44FC-A6AD-6533162360C2}" srcId="{E69CA84B-A1F4-4FB6-99F6-412E559B54A4}" destId="{608DE6E1-9B32-46EA-B0B5-0CC5CD4B07A7}" srcOrd="0" destOrd="0" parTransId="{7DA1B5EF-BC22-45AA-B9EB-268F1D502585}" sibTransId="{8425ADB5-E336-4FE1-9DB7-8EAE14D65E61}"/>
    <dgm:cxn modelId="{7DD6FB04-7C35-4342-BBF6-8A5443741100}" type="presOf" srcId="{E69CA84B-A1F4-4FB6-99F6-412E559B54A4}" destId="{EE63EF1C-9285-4E35-A6BD-4D03A084D6AF}" srcOrd="0" destOrd="0" presId="urn:microsoft.com/office/officeart/2005/8/layout/chevron2"/>
    <dgm:cxn modelId="{A091B611-3789-4B59-8FBB-43E7E80473F9}" srcId="{615974C0-1AD6-442A-B89F-A3BA3F3207A3}" destId="{6738F964-C909-42CE-90BF-5B4A737A8A62}" srcOrd="3" destOrd="0" parTransId="{11EC6048-EB9C-4A3A-A0FE-7B7C34EB93B9}" sibTransId="{435730DC-FF17-4734-9F9E-3206D88878D3}"/>
    <dgm:cxn modelId="{2A07DB53-BF1A-41CD-83C2-7696B8349B5E}" type="presOf" srcId="{963B53E6-CCCD-4839-A0D3-AABC7037921F}" destId="{477A4118-54A4-4272-9D09-AA87FF29D262}" srcOrd="0" destOrd="1" presId="urn:microsoft.com/office/officeart/2005/8/layout/chevron2"/>
    <dgm:cxn modelId="{AA9C34F2-B645-4175-93FD-27106CA722E9}" type="presOf" srcId="{198C77A3-8F0A-489D-BF8C-080FA81713E6}" destId="{E52B1864-E74F-4AEC-B3A2-000CBFCC1621}" srcOrd="0" destOrd="0" presId="urn:microsoft.com/office/officeart/2005/8/layout/chevron2"/>
    <dgm:cxn modelId="{1B358FC7-E943-45E1-9493-053D2D00DA17}" srcId="{198C77A3-8F0A-489D-BF8C-080FA81713E6}" destId="{E11134A8-A5A5-4469-9DF3-319B705AD774}" srcOrd="1" destOrd="0" parTransId="{6E6DD2DC-89DC-42CE-A746-DBC6D0A96004}" sibTransId="{BA6BC271-526F-40FC-9F14-CF4F61622BB9}"/>
    <dgm:cxn modelId="{215AC0D8-1BF3-4E43-B8FF-656273FDFBB6}" type="presOf" srcId="{202D05B4-2081-4654-9937-AD56BCC905CC}" destId="{79925444-AD10-4A8C-B872-85049F03E743}" srcOrd="0" destOrd="1" presId="urn:microsoft.com/office/officeart/2005/8/layout/chevron2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37B9A060-3B31-4EEF-BE3B-43EB6D4A7ECB}" srcId="{6738F964-C909-42CE-90BF-5B4A737A8A62}" destId="{805B6760-4789-46C9-B3CE-0DA7748E7706}" srcOrd="0" destOrd="0" parTransId="{318100A9-5D81-43E2-854D-88276C44D1AF}" sibTransId="{C013B16C-3F8B-4748-8D97-7E7C96C6ED61}"/>
    <dgm:cxn modelId="{8BAF173B-61F6-4DF9-A110-6C274946CBB1}" srcId="{805B6760-4789-46C9-B3CE-0DA7748E7706}" destId="{2452E9CA-4AC3-4A4C-9168-3DF25FDAE736}" srcOrd="1" destOrd="0" parTransId="{205A366B-CB87-4421-AC53-DFA8BF66D3D9}" sibTransId="{248D3C66-E53C-4CE8-96CE-94BBD924A950}"/>
    <dgm:cxn modelId="{1558525F-B29D-48AF-8643-C3A66C9F1B30}" type="presOf" srcId="{608DE6E1-9B32-46EA-B0B5-0CC5CD4B07A7}" destId="{477A4118-54A4-4272-9D09-AA87FF29D262}" srcOrd="0" destOrd="0" presId="urn:microsoft.com/office/officeart/2005/8/layout/chevron2"/>
    <dgm:cxn modelId="{0540A152-168B-4873-81C9-9C4E4303E6F0}" type="presOf" srcId="{A7802C13-F51E-4315-9A76-018C820C8CA5}" destId="{5AC2748C-321B-4D46-9EAF-56048E5DB915}" srcOrd="0" destOrd="0" presId="urn:microsoft.com/office/officeart/2005/8/layout/chevron2"/>
    <dgm:cxn modelId="{C3F2DED2-0FBB-4E25-849E-4C645DAB8BC8}" type="presOf" srcId="{615974C0-1AD6-442A-B89F-A3BA3F3207A3}" destId="{F4B50221-A637-4A65-B378-05DBD3A04739}" srcOrd="0" destOrd="0" presId="urn:microsoft.com/office/officeart/2005/8/layout/chevron2"/>
    <dgm:cxn modelId="{A6DA35E1-5AA6-4952-B503-397A4ACF22A0}" type="presOf" srcId="{E11134A8-A5A5-4469-9DF3-319B705AD774}" destId="{E52B1864-E74F-4AEC-B3A2-000CBFCC1621}" srcOrd="0" destOrd="2" presId="urn:microsoft.com/office/officeart/2005/8/layout/chevron2"/>
    <dgm:cxn modelId="{4B43C1FB-4A8F-4859-AC0E-B8B8E2C2AFAC}" srcId="{615974C0-1AD6-442A-B89F-A3BA3F3207A3}" destId="{CEF64B6C-BF8D-4B84-9072-B439048AA0EE}" srcOrd="4" destOrd="0" parTransId="{C3A5C07C-E7FE-46C7-B321-0E4C717EF31A}" sibTransId="{529A2A36-1F50-4CB4-9E71-BBCF0B788230}"/>
    <dgm:cxn modelId="{DC111802-A1A0-4245-9C41-0C9D3C30190C}" type="presOf" srcId="{62BD4A1F-188F-4E2A-BC8C-14069AC4EC8D}" destId="{E52B1864-E74F-4AEC-B3A2-000CBFCC1621}" srcOrd="0" destOrd="1" presId="urn:microsoft.com/office/officeart/2005/8/layout/chevron2"/>
    <dgm:cxn modelId="{42A6419F-E55C-48A7-B8C4-3D58975AC05E}" type="presOf" srcId="{A051537C-C6D5-4E24-853A-F9315992BAA3}" destId="{3BBC7223-7A70-41C0-A5DC-4FECE640656B}" srcOrd="0" destOrd="0" presId="urn:microsoft.com/office/officeart/2005/8/layout/chevron2"/>
    <dgm:cxn modelId="{3E7B24DF-83A7-4D76-8CE8-CE11F2703818}" srcId="{CEF64B6C-BF8D-4B84-9072-B439048AA0EE}" destId="{1ED577AD-8111-41FD-8865-68838F17F98D}" srcOrd="0" destOrd="0" parTransId="{72CEBD83-C067-49AA-88FB-6FD0732E432C}" sibTransId="{02E23AAB-308C-4E54-BE3C-509B1DB62726}"/>
    <dgm:cxn modelId="{49CB4C7E-A56B-433B-960B-07B9B1D57D14}" srcId="{805B6760-4789-46C9-B3CE-0DA7748E7706}" destId="{202D05B4-2081-4654-9937-AD56BCC905CC}" srcOrd="0" destOrd="0" parTransId="{85632838-0289-4921-B5B7-0FCEF68E6650}" sibTransId="{71EE6D67-5AAE-4C43-A47C-AAEAF9F7170D}"/>
    <dgm:cxn modelId="{8A6FC74D-F456-4EA8-BC61-632B25546293}" srcId="{615974C0-1AD6-442A-B89F-A3BA3F3207A3}" destId="{E69CA84B-A1F4-4FB6-99F6-412E559B54A4}" srcOrd="2" destOrd="0" parTransId="{BEC7F974-69CF-43A1-A6FE-F3D03298D0AA}" sibTransId="{6DE9679E-0FE9-400D-AD2C-9B33094E1040}"/>
    <dgm:cxn modelId="{5EFB4D3D-C357-451B-A7DB-A0F128C07DF2}" type="presOf" srcId="{1ED577AD-8111-41FD-8865-68838F17F98D}" destId="{92D6D2D4-E44A-410C-8ED5-43447928F5BD}" srcOrd="0" destOrd="0" presId="urn:microsoft.com/office/officeart/2005/8/layout/chevron2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9273FDB8-B780-4AC5-8D8A-E9E0725E0666}" type="presOf" srcId="{6738F964-C909-42CE-90BF-5B4A737A8A62}" destId="{A7B2428F-928C-4C0A-840E-900EEDB47DAE}" srcOrd="0" destOrd="0" presId="urn:microsoft.com/office/officeart/2005/8/layout/chevron2"/>
    <dgm:cxn modelId="{92790B58-D570-4445-BAC2-1ADA4BE46CED}" type="presOf" srcId="{2452E9CA-4AC3-4A4C-9168-3DF25FDAE736}" destId="{79925444-AD10-4A8C-B872-85049F03E743}" srcOrd="0" destOrd="2" presId="urn:microsoft.com/office/officeart/2005/8/layout/chevron2"/>
    <dgm:cxn modelId="{F5DE7A25-FE4A-4D4A-9B61-AF2BF1A09B13}" srcId="{E69CA84B-A1F4-4FB6-99F6-412E559B54A4}" destId="{963B53E6-CCCD-4839-A0D3-AABC7037921F}" srcOrd="1" destOrd="0" parTransId="{B72A4EFD-089A-448F-9829-B5A42B14A821}" sibTransId="{38DCE237-1064-470C-9661-28A52C378825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3361E6C0-6188-481C-80CC-1C54C20E30BB}" type="presOf" srcId="{285FB580-1844-4AC1-8DFA-17A3D2F2E385}" destId="{C620CE46-FD91-48F3-A54F-AC44FBCADF06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884345DC-F2E4-44FB-984E-30CCC9F7F030}" type="presParOf" srcId="{F4B50221-A637-4A65-B378-05DBD3A04739}" destId="{FB0B2A73-F772-4983-BFAE-DBCB673B7207}" srcOrd="0" destOrd="0" presId="urn:microsoft.com/office/officeart/2005/8/layout/chevron2"/>
    <dgm:cxn modelId="{46BB6767-DD35-40EA-84E8-061E47C5ABE9}" type="presParOf" srcId="{FB0B2A73-F772-4983-BFAE-DBCB673B7207}" destId="{C620CE46-FD91-48F3-A54F-AC44FBCADF06}" srcOrd="0" destOrd="0" presId="urn:microsoft.com/office/officeart/2005/8/layout/chevron2"/>
    <dgm:cxn modelId="{DEB95979-4C71-496C-B2DF-C617809B9AA2}" type="presParOf" srcId="{FB0B2A73-F772-4983-BFAE-DBCB673B7207}" destId="{E52B1864-E74F-4AEC-B3A2-000CBFCC1621}" srcOrd="1" destOrd="0" presId="urn:microsoft.com/office/officeart/2005/8/layout/chevron2"/>
    <dgm:cxn modelId="{0035377D-77D4-4811-8E80-CE591D5B7DD6}" type="presParOf" srcId="{F4B50221-A637-4A65-B378-05DBD3A04739}" destId="{26C73E86-30C0-4C72-A18E-B4257FB2D9D8}" srcOrd="1" destOrd="0" presId="urn:microsoft.com/office/officeart/2005/8/layout/chevron2"/>
    <dgm:cxn modelId="{57A1C7C0-08FD-4D80-A934-50B0E1BE8143}" type="presParOf" srcId="{F4B50221-A637-4A65-B378-05DBD3A04739}" destId="{29E5BD8F-C09D-4318-A170-75664C13DC81}" srcOrd="2" destOrd="0" presId="urn:microsoft.com/office/officeart/2005/8/layout/chevron2"/>
    <dgm:cxn modelId="{D3C30599-18AB-4E40-BBAD-4D4ABD29E4F4}" type="presParOf" srcId="{29E5BD8F-C09D-4318-A170-75664C13DC81}" destId="{5AC2748C-321B-4D46-9EAF-56048E5DB915}" srcOrd="0" destOrd="0" presId="urn:microsoft.com/office/officeart/2005/8/layout/chevron2"/>
    <dgm:cxn modelId="{FBF8CF6D-8B4C-41B1-ACBB-D61F9A1DB4E4}" type="presParOf" srcId="{29E5BD8F-C09D-4318-A170-75664C13DC81}" destId="{3BBC7223-7A70-41C0-A5DC-4FECE640656B}" srcOrd="1" destOrd="0" presId="urn:microsoft.com/office/officeart/2005/8/layout/chevron2"/>
    <dgm:cxn modelId="{4417CA3A-D252-4E56-8433-070DEF091030}" type="presParOf" srcId="{F4B50221-A637-4A65-B378-05DBD3A04739}" destId="{69354C6E-BF9A-401B-9D7F-894101687E4E}" srcOrd="3" destOrd="0" presId="urn:microsoft.com/office/officeart/2005/8/layout/chevron2"/>
    <dgm:cxn modelId="{1084825E-3476-441C-B3C6-A2BFFFDCD3FD}" type="presParOf" srcId="{F4B50221-A637-4A65-B378-05DBD3A04739}" destId="{A9383344-C529-4F4F-9540-413C33CAEA3F}" srcOrd="4" destOrd="0" presId="urn:microsoft.com/office/officeart/2005/8/layout/chevron2"/>
    <dgm:cxn modelId="{1C288959-A8B8-432E-B710-90A042B9FF5C}" type="presParOf" srcId="{A9383344-C529-4F4F-9540-413C33CAEA3F}" destId="{EE63EF1C-9285-4E35-A6BD-4D03A084D6AF}" srcOrd="0" destOrd="0" presId="urn:microsoft.com/office/officeart/2005/8/layout/chevron2"/>
    <dgm:cxn modelId="{BB2B4B20-1605-4171-AA2E-0AE648FD08B4}" type="presParOf" srcId="{A9383344-C529-4F4F-9540-413C33CAEA3F}" destId="{477A4118-54A4-4272-9D09-AA87FF29D262}" srcOrd="1" destOrd="0" presId="urn:microsoft.com/office/officeart/2005/8/layout/chevron2"/>
    <dgm:cxn modelId="{F3485008-BCAC-45D1-BEBB-838407150E98}" type="presParOf" srcId="{F4B50221-A637-4A65-B378-05DBD3A04739}" destId="{7E2D1B57-568A-4629-BA4D-010C952E6341}" srcOrd="5" destOrd="0" presId="urn:microsoft.com/office/officeart/2005/8/layout/chevron2"/>
    <dgm:cxn modelId="{6DB65B62-D8E4-46C2-84BF-713E88492058}" type="presParOf" srcId="{F4B50221-A637-4A65-B378-05DBD3A04739}" destId="{918F2392-E2E3-4512-8878-029318726DDB}" srcOrd="6" destOrd="0" presId="urn:microsoft.com/office/officeart/2005/8/layout/chevron2"/>
    <dgm:cxn modelId="{4BA9E469-C44F-4BD0-89C1-EE4BD3750CC7}" type="presParOf" srcId="{918F2392-E2E3-4512-8878-029318726DDB}" destId="{A7B2428F-928C-4C0A-840E-900EEDB47DAE}" srcOrd="0" destOrd="0" presId="urn:microsoft.com/office/officeart/2005/8/layout/chevron2"/>
    <dgm:cxn modelId="{31621B36-5E86-4D04-AD2C-1DB3523441FF}" type="presParOf" srcId="{918F2392-E2E3-4512-8878-029318726DDB}" destId="{79925444-AD10-4A8C-B872-85049F03E743}" srcOrd="1" destOrd="0" presId="urn:microsoft.com/office/officeart/2005/8/layout/chevron2"/>
    <dgm:cxn modelId="{C26648E5-545D-4B82-B3C7-CC9859A6C536}" type="presParOf" srcId="{F4B50221-A637-4A65-B378-05DBD3A04739}" destId="{580CADC0-D7B0-4C23-9AB8-1CD41507F98D}" srcOrd="7" destOrd="0" presId="urn:microsoft.com/office/officeart/2005/8/layout/chevron2"/>
    <dgm:cxn modelId="{329CCFDD-74C2-48E0-B97B-24E6872E016E}" type="presParOf" srcId="{F4B50221-A637-4A65-B378-05DBD3A04739}" destId="{4E5DFDC9-4C27-4857-A1CB-B741ADCD2461}" srcOrd="8" destOrd="0" presId="urn:microsoft.com/office/officeart/2005/8/layout/chevron2"/>
    <dgm:cxn modelId="{67974F52-B196-40D9-96BE-F51AB782CCCC}" type="presParOf" srcId="{4E5DFDC9-4C27-4857-A1CB-B741ADCD2461}" destId="{3F67DAC8-8BFB-4117-B05F-7155967EABDE}" srcOrd="0" destOrd="0" presId="urn:microsoft.com/office/officeart/2005/8/layout/chevron2"/>
    <dgm:cxn modelId="{FC5C212A-38CB-4A51-99D9-86C62623E2CD}" type="presParOf" srcId="{4E5DFDC9-4C27-4857-A1CB-B741ADCD2461}" destId="{92D6D2D4-E44A-410C-8ED5-43447928F5BD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/>
        </a:p>
      </dgm:t>
    </dgm:pt>
    <dgm:pt modelId="{A7802C13-F51E-4315-9A76-018C820C8CA5}">
      <dgm:prSet phldrT="[Texte]" custT="1"/>
      <dgm:spPr/>
      <dgm:t>
        <a:bodyPr anchor="ctr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2</a:t>
          </a:r>
          <a:endParaRPr lang="fr-FR" sz="2400" b="0">
            <a:latin typeface="+mn-lt"/>
          </a:endParaRP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900" b="1"/>
            <a:t> Saisie du montant des frais de formation à rembourser à l'organisme</a:t>
          </a:r>
          <a:endParaRPr lang="fr-FR" sz="9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900" b="0">
              <a:latin typeface="+mn-lt"/>
            </a:rPr>
            <a:t> Montant correspondant au devis (à joindre à la demande)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900" b="1">
              <a:latin typeface="+mn-lt"/>
            </a:rPr>
            <a:t> Saisie du montant total des frais d'inscription prévus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2">
        <dgm:presLayoutVars>
          <dgm:chMax val="1"/>
          <dgm:bulletEnabled val="1"/>
        </dgm:presLayoutVars>
      </dgm:prSet>
      <dgm:spPr>
        <a:prstGeom prst="chevron">
          <a:avLst/>
        </a:prstGeom>
      </dgm:spPr>
      <dgm:t>
        <a:bodyPr/>
        <a:lstStyle/>
        <a:p>
          <a:endParaRPr lang="fr-FR"/>
        </a:p>
      </dgm:t>
    </dgm:pt>
    <dgm:pt modelId="{E52B1864-E74F-4AEC-B3A2-000CBFCC1621}" type="pres">
      <dgm:prSet presAssocID="{285FB580-1844-4AC1-8DFA-17A3D2F2E385}" presName="descendantText" presStyleLbl="alignAcc1" presStyleIdx="0" presStyleCnt="2" custLinFactNeighborY="-2119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2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3BBC7223-7A70-41C0-A5DC-4FECE640656B}" type="pres">
      <dgm:prSet presAssocID="{A7802C13-F51E-4315-9A76-018C820C8CA5}" presName="descendantText" presStyleLbl="alignAcc1" presStyleIdx="1" presStyleCnt="2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74736F58-289A-4A73-860A-050C2D9804C0}" type="presOf" srcId="{285FB580-1844-4AC1-8DFA-17A3D2F2E385}" destId="{C620CE46-FD91-48F3-A54F-AC44FBCADF06}" srcOrd="0" destOrd="0" presId="urn:microsoft.com/office/officeart/2005/8/layout/chevron2"/>
    <dgm:cxn modelId="{F74A507B-EF85-4657-9A49-2B9BDF021EF5}" type="presOf" srcId="{A051537C-C6D5-4E24-853A-F9315992BAA3}" destId="{3BBC7223-7A70-41C0-A5DC-4FECE640656B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F4EB5348-ABD1-4F57-8F09-DF0A3BADF8B2}" type="presOf" srcId="{A7802C13-F51E-4315-9A76-018C820C8CA5}" destId="{5AC2748C-321B-4D46-9EAF-56048E5DB915}" srcOrd="0" destOrd="0" presId="urn:microsoft.com/office/officeart/2005/8/layout/chevron2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BE94F34A-9987-42AF-A932-43AD2CDF9DD0}" type="presOf" srcId="{615974C0-1AD6-442A-B89F-A3BA3F3207A3}" destId="{F4B50221-A637-4A65-B378-05DBD3A04739}" srcOrd="0" destOrd="0" presId="urn:microsoft.com/office/officeart/2005/8/layout/chevron2"/>
    <dgm:cxn modelId="{6A9AFB7F-903E-4170-82FA-2EB30D7B3C3D}" type="presOf" srcId="{198C77A3-8F0A-489D-BF8C-080FA81713E6}" destId="{E52B1864-E74F-4AEC-B3A2-000CBFCC1621}" srcOrd="0" destOrd="0" presId="urn:microsoft.com/office/officeart/2005/8/layout/chevron2"/>
    <dgm:cxn modelId="{DE9CE48F-5768-46F6-AF64-87E63D474794}" type="presOf" srcId="{62BD4A1F-188F-4E2A-BC8C-14069AC4EC8D}" destId="{E52B1864-E74F-4AEC-B3A2-000CBFCC1621}" srcOrd="0" destOrd="1" presId="urn:microsoft.com/office/officeart/2005/8/layout/chevron2"/>
    <dgm:cxn modelId="{2ECAC922-67A6-4FFF-995B-FAEB6E300B6D}" type="presParOf" srcId="{F4B50221-A637-4A65-B378-05DBD3A04739}" destId="{FB0B2A73-F772-4983-BFAE-DBCB673B7207}" srcOrd="0" destOrd="0" presId="urn:microsoft.com/office/officeart/2005/8/layout/chevron2"/>
    <dgm:cxn modelId="{A722ABBC-A3A2-44BC-812F-9368AF246697}" type="presParOf" srcId="{FB0B2A73-F772-4983-BFAE-DBCB673B7207}" destId="{C620CE46-FD91-48F3-A54F-AC44FBCADF06}" srcOrd="0" destOrd="0" presId="urn:microsoft.com/office/officeart/2005/8/layout/chevron2"/>
    <dgm:cxn modelId="{D3C74642-6FB3-4524-8AD2-CE82B9AEA429}" type="presParOf" srcId="{FB0B2A73-F772-4983-BFAE-DBCB673B7207}" destId="{E52B1864-E74F-4AEC-B3A2-000CBFCC1621}" srcOrd="1" destOrd="0" presId="urn:microsoft.com/office/officeart/2005/8/layout/chevron2"/>
    <dgm:cxn modelId="{3A1E05F9-060A-439E-88B1-DB64A08A3E85}" type="presParOf" srcId="{F4B50221-A637-4A65-B378-05DBD3A04739}" destId="{26C73E86-30C0-4C72-A18E-B4257FB2D9D8}" srcOrd="1" destOrd="0" presId="urn:microsoft.com/office/officeart/2005/8/layout/chevron2"/>
    <dgm:cxn modelId="{BF056565-2AB9-4EFF-A790-C0A6310CFE87}" type="presParOf" srcId="{F4B50221-A637-4A65-B378-05DBD3A04739}" destId="{29E5BD8F-C09D-4318-A170-75664C13DC81}" srcOrd="2" destOrd="0" presId="urn:microsoft.com/office/officeart/2005/8/layout/chevron2"/>
    <dgm:cxn modelId="{F71D538D-CFA3-4C21-A636-A08AB6FD9476}" type="presParOf" srcId="{29E5BD8F-C09D-4318-A170-75664C13DC81}" destId="{5AC2748C-321B-4D46-9EAF-56048E5DB915}" srcOrd="0" destOrd="0" presId="urn:microsoft.com/office/officeart/2005/8/layout/chevron2"/>
    <dgm:cxn modelId="{F76B9D39-7615-46AE-BA23-B65594B87750}" type="presParOf" srcId="{29E5BD8F-C09D-4318-A170-75664C13DC81}" destId="{3BBC7223-7A70-41C0-A5DC-4FECE640656B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209411" y="21520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lvl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40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94418"/>
        <a:ext cx="977253" cy="418823"/>
      </dsp:txXfrm>
    </dsp:sp>
    <dsp:sp modelId="{E52B1864-E74F-4AEC-B3A2-000CBFCC1621}">
      <dsp:nvSpPr>
        <dsp:cNvPr id="0" name=""/>
        <dsp:cNvSpPr/>
      </dsp:nvSpPr>
      <dsp:spPr>
        <a:xfrm rot="5400000">
          <a:off x="3463664" y="-2480620"/>
          <a:ext cx="907926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1" kern="1200"/>
            <a:t> Saisie des informations administratives : </a:t>
          </a:r>
          <a:endParaRPr lang="fr-FR" sz="1200" b="0" kern="1200">
            <a:latin typeface="+mn-lt"/>
          </a:endParaRP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0" kern="1200">
              <a:latin typeface="+mn-lt"/>
            </a:rPr>
            <a:t> Nom de l'établissement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0" kern="1200">
              <a:latin typeface="+mn-lt"/>
            </a:rPr>
            <a:t> Nom et prénom de l'agent</a:t>
          </a:r>
        </a:p>
      </dsp:txBody>
      <dsp:txXfrm rot="-5400000">
        <a:off x="977254" y="50111"/>
        <a:ext cx="5836427" cy="819284"/>
      </dsp:txXfrm>
    </dsp:sp>
    <dsp:sp modelId="{5AC2748C-321B-4D46-9EAF-56048E5DB915}">
      <dsp:nvSpPr>
        <dsp:cNvPr id="0" name=""/>
        <dsp:cNvSpPr/>
      </dsp:nvSpPr>
      <dsp:spPr>
        <a:xfrm rot="5400000">
          <a:off x="-209411" y="1496825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2812566"/>
                <a:satOff val="-4220"/>
                <a:lumOff val="-686"/>
                <a:alphaOff val="0"/>
                <a:shade val="51000"/>
                <a:satMod val="130000"/>
              </a:schemeClr>
            </a:gs>
            <a:gs pos="80000">
              <a:schemeClr val="accent3">
                <a:hueOff val="2812566"/>
                <a:satOff val="-4220"/>
                <a:lumOff val="-686"/>
                <a:alphaOff val="0"/>
                <a:shade val="93000"/>
                <a:satMod val="130000"/>
              </a:schemeClr>
            </a:gs>
            <a:gs pos="100000">
              <a:schemeClr val="accent3">
                <a:hueOff val="2812566"/>
                <a:satOff val="-4220"/>
                <a:lumOff val="-686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lvl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4000" b="0" kern="1200">
              <a:latin typeface="Tw Cen MT Condensed Extra Bold" panose="020B0803020202020204" pitchFamily="34" charset="0"/>
            </a:rPr>
            <a:t>2</a:t>
          </a:r>
        </a:p>
      </dsp:txBody>
      <dsp:txXfrm rot="-5400000">
        <a:off x="1" y="1776041"/>
        <a:ext cx="977253" cy="418823"/>
      </dsp:txXfrm>
    </dsp:sp>
    <dsp:sp modelId="{3BBC7223-7A70-41C0-A5DC-4FECE640656B}">
      <dsp:nvSpPr>
        <dsp:cNvPr id="0" name=""/>
        <dsp:cNvSpPr/>
      </dsp:nvSpPr>
      <dsp:spPr>
        <a:xfrm rot="5400000">
          <a:off x="3463902" y="-11992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1" kern="1200">
              <a:latin typeface="+mn-lt"/>
            </a:rPr>
            <a:t> Sélection du diplôme à prendre en charge / intitulé de la formation</a:t>
          </a:r>
        </a:p>
      </dsp:txBody>
      <dsp:txXfrm rot="-5400000">
        <a:off x="977253" y="1331712"/>
        <a:ext cx="5836450" cy="818853"/>
      </dsp:txXfrm>
    </dsp:sp>
    <dsp:sp modelId="{EE63EF1C-9285-4E35-A6BD-4D03A084D6AF}">
      <dsp:nvSpPr>
        <dsp:cNvPr id="0" name=""/>
        <dsp:cNvSpPr/>
      </dsp:nvSpPr>
      <dsp:spPr>
        <a:xfrm rot="5400000">
          <a:off x="-209411" y="2778449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5625132"/>
                <a:satOff val="-8440"/>
                <a:lumOff val="-1373"/>
                <a:alphaOff val="0"/>
                <a:shade val="51000"/>
                <a:satMod val="130000"/>
              </a:schemeClr>
            </a:gs>
            <a:gs pos="80000">
              <a:schemeClr val="accent3">
                <a:hueOff val="5625132"/>
                <a:satOff val="-8440"/>
                <a:lumOff val="-1373"/>
                <a:alphaOff val="0"/>
                <a:shade val="93000"/>
                <a:satMod val="130000"/>
              </a:schemeClr>
            </a:gs>
            <a:gs pos="100000">
              <a:schemeClr val="accent3">
                <a:hueOff val="5625132"/>
                <a:satOff val="-8440"/>
                <a:lumOff val="-1373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lvl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4000" b="0" kern="1200">
              <a:latin typeface="Tw Cen MT Condensed Extra Bold" panose="020B0803020202020204" pitchFamily="34" charset="0"/>
            </a:rPr>
            <a:t>3</a:t>
          </a:r>
        </a:p>
      </dsp:txBody>
      <dsp:txXfrm rot="-5400000">
        <a:off x="1" y="3057665"/>
        <a:ext cx="977253" cy="418823"/>
      </dsp:txXfrm>
    </dsp:sp>
    <dsp:sp modelId="{477A4118-54A4-4272-9D09-AA87FF29D262}">
      <dsp:nvSpPr>
        <dsp:cNvPr id="0" name=""/>
        <dsp:cNvSpPr/>
      </dsp:nvSpPr>
      <dsp:spPr>
        <a:xfrm rot="5400000">
          <a:off x="3463902" y="82388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1" kern="1200">
              <a:latin typeface="+mn-lt"/>
            </a:rPr>
            <a:t> Saisie de la date de début &amp; de la date de fin de la formation</a:t>
          </a:r>
          <a:endParaRPr lang="fr-FR" sz="1200" b="0" kern="1200">
            <a:latin typeface="Tw Cen MT Condensed Extra Bold" panose="020B0803020202020204" pitchFamily="34" charset="0"/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1200" b="1" kern="1200"/>
        </a:p>
      </dsp:txBody>
      <dsp:txXfrm rot="-5400000">
        <a:off x="977253" y="2613335"/>
        <a:ext cx="5836450" cy="818853"/>
      </dsp:txXfrm>
    </dsp:sp>
    <dsp:sp modelId="{A7B2428F-928C-4C0A-840E-900EEDB47DAE}">
      <dsp:nvSpPr>
        <dsp:cNvPr id="0" name=""/>
        <dsp:cNvSpPr/>
      </dsp:nvSpPr>
      <dsp:spPr>
        <a:xfrm rot="5400000">
          <a:off x="-209411" y="406007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8437698"/>
                <a:satOff val="-12660"/>
                <a:lumOff val="-2059"/>
                <a:alphaOff val="0"/>
                <a:shade val="51000"/>
                <a:satMod val="130000"/>
              </a:schemeClr>
            </a:gs>
            <a:gs pos="80000">
              <a:schemeClr val="accent3">
                <a:hueOff val="8437698"/>
                <a:satOff val="-12660"/>
                <a:lumOff val="-2059"/>
                <a:alphaOff val="0"/>
                <a:shade val="93000"/>
                <a:satMod val="130000"/>
              </a:schemeClr>
            </a:gs>
            <a:gs pos="100000">
              <a:schemeClr val="accent3">
                <a:hueOff val="8437698"/>
                <a:satOff val="-12660"/>
                <a:lumOff val="-2059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lvl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4000" b="0" kern="1200">
              <a:latin typeface="Tw Cen MT Condensed Extra Bold" panose="020B0803020202020204" pitchFamily="34" charset="0"/>
            </a:rPr>
            <a:t>4</a:t>
          </a:r>
          <a:endParaRPr lang="fr-FR" sz="4000" b="1" kern="1200"/>
        </a:p>
      </dsp:txBody>
      <dsp:txXfrm rot="-5400000">
        <a:off x="1" y="4339288"/>
        <a:ext cx="977253" cy="418823"/>
      </dsp:txXfrm>
    </dsp:sp>
    <dsp:sp modelId="{79925444-AD10-4A8C-B872-85049F03E743}">
      <dsp:nvSpPr>
        <dsp:cNvPr id="0" name=""/>
        <dsp:cNvSpPr/>
      </dsp:nvSpPr>
      <dsp:spPr>
        <a:xfrm rot="5400000">
          <a:off x="3463902" y="1364011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1" kern="1200"/>
            <a:t> Sélection du </a:t>
          </a:r>
          <a:r>
            <a:rPr lang="fr-FR" sz="1200" b="1" u="sng" kern="1200"/>
            <a:t>grade actuel </a:t>
          </a:r>
          <a:r>
            <a:rPr lang="fr-FR" sz="1200" b="1" kern="1200"/>
            <a:t>de l'agent ou de sa </a:t>
          </a:r>
          <a:r>
            <a:rPr lang="fr-FR" sz="1200" b="1" u="sng" kern="1200"/>
            <a:t>catégorie actuelle</a:t>
          </a:r>
          <a:r>
            <a:rPr lang="fr-FR" sz="1200" b="1" u="none" kern="1200"/>
            <a:t> </a:t>
          </a:r>
          <a:r>
            <a:rPr lang="fr-FR" sz="1200" b="1" kern="1200"/>
            <a:t>de rémunération :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kern="1200"/>
            <a:t> Parmi les </a:t>
          </a:r>
          <a:r>
            <a:rPr lang="fr-FR" sz="1200" b="1" kern="1200"/>
            <a:t>12</a:t>
          </a:r>
          <a:r>
            <a:rPr lang="fr-FR" sz="1200" kern="1200"/>
            <a:t> </a:t>
          </a:r>
          <a:r>
            <a:rPr lang="fr-FR" sz="1200" b="1" i="1" kern="1200">
              <a:solidFill>
                <a:schemeClr val="accent1"/>
              </a:solidFill>
            </a:rPr>
            <a:t>Principaux Grades </a:t>
          </a:r>
          <a:r>
            <a:rPr lang="fr-FR" sz="1200" kern="1200"/>
            <a:t>(représentant + de 90% des départs en EP FMEP)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kern="1200"/>
            <a:t> Ou parmi les </a:t>
          </a:r>
          <a:r>
            <a:rPr lang="fr-FR" sz="1200" b="1" kern="1200"/>
            <a:t>3</a:t>
          </a:r>
          <a:r>
            <a:rPr lang="fr-FR" sz="1200" kern="1200"/>
            <a:t> catégories de rémunération (A, B, C) pour les </a:t>
          </a:r>
          <a:r>
            <a:rPr lang="fr-FR" sz="1200" b="1" i="1" kern="1200">
              <a:solidFill>
                <a:schemeClr val="accent1"/>
              </a:solidFill>
            </a:rPr>
            <a:t>Autres Grades non listés</a:t>
          </a:r>
        </a:p>
      </dsp:txBody>
      <dsp:txXfrm rot="-5400000">
        <a:off x="977253" y="3894958"/>
        <a:ext cx="5836450" cy="818853"/>
      </dsp:txXfrm>
    </dsp:sp>
    <dsp:sp modelId="{3F67DAC8-8BFB-4117-B05F-7155967EABDE}">
      <dsp:nvSpPr>
        <dsp:cNvPr id="0" name=""/>
        <dsp:cNvSpPr/>
      </dsp:nvSpPr>
      <dsp:spPr>
        <a:xfrm rot="5400000">
          <a:off x="-209411" y="5341696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lvl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4000" b="0" kern="1200">
              <a:latin typeface="Tw Cen MT Condensed Extra Bold" panose="020B0803020202020204" pitchFamily="34" charset="0"/>
            </a:rPr>
            <a:t>5</a:t>
          </a:r>
        </a:p>
      </dsp:txBody>
      <dsp:txXfrm rot="-5400000">
        <a:off x="1" y="5620912"/>
        <a:ext cx="977253" cy="418823"/>
      </dsp:txXfrm>
    </dsp:sp>
    <dsp:sp modelId="{92D6D2D4-E44A-410C-8ED5-43447928F5BD}">
      <dsp:nvSpPr>
        <dsp:cNvPr id="0" name=""/>
        <dsp:cNvSpPr/>
      </dsp:nvSpPr>
      <dsp:spPr>
        <a:xfrm rot="5400000">
          <a:off x="3463902" y="26456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fr-FR" sz="1200" b="1" kern="1200"/>
            <a:t> Calcul automatique des salaires </a:t>
          </a:r>
          <a:endParaRPr lang="fr-FR" sz="1200" kern="1200"/>
        </a:p>
      </dsp:txBody>
      <dsp:txXfrm rot="-5400000">
        <a:off x="977253" y="5176582"/>
        <a:ext cx="5836450" cy="81885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3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2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209550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161925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180975</xdr:rowOff>
        </xdr:from>
        <xdr:to>
          <xdr:col>2</xdr:col>
          <xdr:colOff>0</xdr:colOff>
          <xdr:row>34</xdr:row>
          <xdr:rowOff>180975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161925</xdr:rowOff>
        </xdr:from>
        <xdr:to>
          <xdr:col>2</xdr:col>
          <xdr:colOff>0</xdr:colOff>
          <xdr:row>36</xdr:row>
          <xdr:rowOff>161925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43961</xdr:colOff>
      <xdr:row>73</xdr:row>
      <xdr:rowOff>124559</xdr:rowOff>
    </xdr:from>
    <xdr:to>
      <xdr:col>2</xdr:col>
      <xdr:colOff>417634</xdr:colOff>
      <xdr:row>75</xdr:row>
      <xdr:rowOff>65302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118732"/>
          <a:ext cx="1619250" cy="263128"/>
        </a:xfrm>
        <a:prstGeom prst="rect">
          <a:avLst/>
        </a:prstGeom>
      </xdr:spPr>
    </xdr:pic>
    <xdr:clientData/>
  </xdr:twoCellAnchor>
  <xdr:twoCellAnchor>
    <xdr:from>
      <xdr:col>1</xdr:col>
      <xdr:colOff>2539</xdr:colOff>
      <xdr:row>0</xdr:row>
      <xdr:rowOff>161192</xdr:rowOff>
    </xdr:from>
    <xdr:to>
      <xdr:col>2</xdr:col>
      <xdr:colOff>767372</xdr:colOff>
      <xdr:row>4</xdr:row>
      <xdr:rowOff>119672</xdr:rowOff>
    </xdr:to>
    <xdr:sp macro="" textlink="">
      <xdr:nvSpPr>
        <xdr:cNvPr id="15" name="Zone de texte 1"/>
        <xdr:cNvSpPr txBox="1"/>
      </xdr:nvSpPr>
      <xdr:spPr>
        <a:xfrm>
          <a:off x="215020" y="161192"/>
          <a:ext cx="2010410" cy="6765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5</xdr:row>
      <xdr:rowOff>17535</xdr:rowOff>
    </xdr:from>
    <xdr:to>
      <xdr:col>2</xdr:col>
      <xdr:colOff>764197</xdr:colOff>
      <xdr:row>6</xdr:row>
      <xdr:rowOff>42056</xdr:rowOff>
    </xdr:to>
    <xdr:sp macro="" textlink="">
      <xdr:nvSpPr>
        <xdr:cNvPr id="16" name="Zone de texte 4"/>
        <xdr:cNvSpPr txBox="1"/>
      </xdr:nvSpPr>
      <xdr:spPr>
        <a:xfrm>
          <a:off x="212480" y="904093"/>
          <a:ext cx="2009775" cy="185713"/>
        </a:xfrm>
        <a:prstGeom prst="rect">
          <a:avLst/>
        </a:prstGeom>
        <a:solidFill>
          <a:srgbClr val="002060"/>
        </a:solidFill>
        <a:ln w="9525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8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DEMANDE DE PRISE EN CHARGE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6</xdr:row>
      <xdr:rowOff>89046</xdr:rowOff>
    </xdr:from>
    <xdr:to>
      <xdr:col>2</xdr:col>
      <xdr:colOff>764197</xdr:colOff>
      <xdr:row>19</xdr:row>
      <xdr:rowOff>12700</xdr:rowOff>
    </xdr:to>
    <xdr:sp macro="" textlink="">
      <xdr:nvSpPr>
        <xdr:cNvPr id="17" name="Zone de texte 6"/>
        <xdr:cNvSpPr txBox="1"/>
      </xdr:nvSpPr>
      <xdr:spPr>
        <a:xfrm>
          <a:off x="212480" y="1136796"/>
          <a:ext cx="2009775" cy="20777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Formations Diplômantes &amp; Certifiantes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CC9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Etudes promotionnelles</a:t>
          </a: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5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CURSUS COMPLET</a:t>
          </a:r>
          <a:endParaRPr lang="fr-FR" sz="1500" b="0">
            <a:solidFill>
              <a:sysClr val="windowText" lastClr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209526</xdr:colOff>
      <xdr:row>1</xdr:row>
      <xdr:rowOff>83801</xdr:rowOff>
    </xdr:from>
    <xdr:to>
      <xdr:col>2</xdr:col>
      <xdr:colOff>752106</xdr:colOff>
      <xdr:row>4</xdr:row>
      <xdr:rowOff>65483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26" y="252320"/>
          <a:ext cx="200063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15</xdr:row>
          <xdr:rowOff>114300</xdr:rowOff>
        </xdr:from>
        <xdr:to>
          <xdr:col>16</xdr:col>
          <xdr:colOff>152400</xdr:colOff>
          <xdr:row>17</xdr:row>
          <xdr:rowOff>57150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2799</xdr:colOff>
      <xdr:row>8</xdr:row>
      <xdr:rowOff>85723</xdr:rowOff>
    </xdr:from>
    <xdr:to>
      <xdr:col>8</xdr:col>
      <xdr:colOff>212351</xdr:colOff>
      <xdr:row>41</xdr:row>
      <xdr:rowOff>38100</xdr:rowOff>
    </xdr:to>
    <xdr:graphicFrame macro="">
      <xdr:nvGraphicFramePr>
        <xdr:cNvPr id="10" name="Diagramme 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1304925</xdr:colOff>
          <xdr:row>24</xdr:row>
          <xdr:rowOff>95250</xdr:rowOff>
        </xdr:from>
        <xdr:to>
          <xdr:col>16</xdr:col>
          <xdr:colOff>85725</xdr:colOff>
          <xdr:row>26</xdr:row>
          <xdr:rowOff>28575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111843</xdr:colOff>
      <xdr:row>0</xdr:row>
      <xdr:rowOff>66675</xdr:rowOff>
    </xdr:from>
    <xdr:to>
      <xdr:col>2</xdr:col>
      <xdr:colOff>480691</xdr:colOff>
      <xdr:row>3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66675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149748</xdr:rowOff>
    </xdr:from>
    <xdr:to>
      <xdr:col>10</xdr:col>
      <xdr:colOff>578597</xdr:colOff>
      <xdr:row>5</xdr:row>
      <xdr:rowOff>148628</xdr:rowOff>
    </xdr:to>
    <xdr:sp macro="" textlink="">
      <xdr:nvSpPr>
        <xdr:cNvPr id="19" name="Rectangle 18">
          <a:extLst>
            <a:ext uri="{FF2B5EF4-FFF2-40B4-BE49-F238E27FC236}">
              <a16:creationId xmlns:lc="http://schemas.openxmlformats.org/drawingml/2006/lockedCanvas" xmlns="" xmlns:a16="http://schemas.microsoft.com/office/drawing/2014/main" xmlns:p="http://schemas.openxmlformats.org/presentationml/2006/main" xmlns:r="http://schemas.openxmlformats.org/officeDocument/2006/relationships" id="{A62D424C-FFE2-42C5-B59D-31FC8EEF7ED4}"/>
            </a:ext>
          </a:extLst>
        </xdr:cNvPr>
        <xdr:cNvSpPr/>
      </xdr:nvSpPr>
      <xdr:spPr>
        <a:xfrm>
          <a:off x="0" y="6355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SALAIRES / TRAITEMENT - BASE FORFAITAIRE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152399</xdr:rowOff>
    </xdr:from>
    <xdr:to>
      <xdr:col>5</xdr:col>
      <xdr:colOff>596348</xdr:colOff>
      <xdr:row>18</xdr:row>
      <xdr:rowOff>0</xdr:rowOff>
    </xdr:to>
    <xdr:graphicFrame macro="">
      <xdr:nvGraphicFramePr>
        <xdr:cNvPr id="9" name="Diagramme 8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111843</xdr:colOff>
      <xdr:row>0</xdr:row>
      <xdr:rowOff>0</xdr:rowOff>
    </xdr:from>
    <xdr:to>
      <xdr:col>2</xdr:col>
      <xdr:colOff>480691</xdr:colOff>
      <xdr:row>1</xdr:row>
      <xdr:rowOff>329648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403196</xdr:rowOff>
    </xdr:from>
    <xdr:to>
      <xdr:col>10</xdr:col>
      <xdr:colOff>176476</xdr:colOff>
      <xdr:row>2</xdr:row>
      <xdr:rowOff>146143</xdr:rowOff>
    </xdr:to>
    <xdr:sp macro="" textlink="">
      <xdr:nvSpPr>
        <xdr:cNvPr id="17" name="Rectangle 16">
          <a:extLst>
            <a:ext uri="{FF2B5EF4-FFF2-40B4-BE49-F238E27FC236}">
              <a16:creationId xmlns:lc="http://schemas.openxmlformats.org/drawingml/2006/lockedCanvas" xmlns="" xmlns:a16="http://schemas.microsoft.com/office/drawing/2014/main" xmlns:p="http://schemas.openxmlformats.org/presentationml/2006/main" xmlns:r="http://schemas.openxmlformats.org/officeDocument/2006/relationships" id="{A62D424C-FFE2-42C5-B59D-31FC8EEF7ED4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PEDAGOGIQUES</a:t>
          </a:r>
        </a:p>
      </xdr:txBody>
    </xdr:sp>
    <xdr:clientData/>
  </xdr:twoCellAnchor>
  <xdr:twoCellAnchor editAs="oneCell">
    <xdr:from>
      <xdr:col>0</xdr:col>
      <xdr:colOff>190501</xdr:colOff>
      <xdr:row>19</xdr:row>
      <xdr:rowOff>0</xdr:rowOff>
    </xdr:from>
    <xdr:to>
      <xdr:col>1</xdr:col>
      <xdr:colOff>0</xdr:colOff>
      <xdr:row>21</xdr:row>
      <xdr:rowOff>231912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743739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193814</xdr:colOff>
      <xdr:row>22</xdr:row>
      <xdr:rowOff>160675</xdr:rowOff>
    </xdr:from>
    <xdr:to>
      <xdr:col>1</xdr:col>
      <xdr:colOff>3313</xdr:colOff>
      <xdr:row>26</xdr:row>
      <xdr:rowOff>61283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4" y="4923175"/>
          <a:ext cx="571499" cy="571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121367</xdr:colOff>
      <xdr:row>0</xdr:row>
      <xdr:rowOff>38099</xdr:rowOff>
    </xdr:from>
    <xdr:to>
      <xdr:col>1</xdr:col>
      <xdr:colOff>824620</xdr:colOff>
      <xdr:row>1</xdr:row>
      <xdr:rowOff>409574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67" y="38099"/>
          <a:ext cx="2074853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425973</xdr:rowOff>
    </xdr:from>
    <xdr:to>
      <xdr:col>10</xdr:col>
      <xdr:colOff>597647</xdr:colOff>
      <xdr:row>2</xdr:row>
      <xdr:rowOff>186728</xdr:rowOff>
    </xdr:to>
    <xdr:sp macro="" textlink="">
      <xdr:nvSpPr>
        <xdr:cNvPr id="13" name="Rectangle 12">
          <a:extLst>
            <a:ext uri="{FF2B5EF4-FFF2-40B4-BE49-F238E27FC236}">
              <a16:creationId xmlns:lc="http://schemas.openxmlformats.org/drawingml/2006/lockedCanvas" xmlns="" xmlns:a16="http://schemas.microsoft.com/office/drawing/2014/main" xmlns:p="http://schemas.openxmlformats.org/presentationml/2006/main" xmlns:r="http://schemas.openxmlformats.org/officeDocument/2006/relationships" id="{A62D424C-FFE2-42C5-B59D-31FC8EEF7ED4}"/>
            </a:ext>
          </a:extLst>
        </xdr:cNvPr>
        <xdr:cNvSpPr/>
      </xdr:nvSpPr>
      <xdr:spPr>
        <a:xfrm>
          <a:off x="0" y="5974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DEPLACEMENT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133350</xdr:colOff>
      <xdr:row>30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619750" y="42576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6</xdr:col>
      <xdr:colOff>447675</xdr:colOff>
      <xdr:row>59</xdr:row>
      <xdr:rowOff>0</xdr:rowOff>
    </xdr:from>
    <xdr:to>
      <xdr:col>6</xdr:col>
      <xdr:colOff>723900</xdr:colOff>
      <xdr:row>59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305425" y="828675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857250</xdr:colOff>
          <xdr:row>1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52</xdr:row>
      <xdr:rowOff>0</xdr:rowOff>
    </xdr:from>
    <xdr:to>
      <xdr:col>7</xdr:col>
      <xdr:colOff>133350</xdr:colOff>
      <xdr:row>52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133350</xdr:colOff>
      <xdr:row>62</xdr:row>
      <xdr:rowOff>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4</xdr:col>
      <xdr:colOff>371476</xdr:colOff>
      <xdr:row>12</xdr:row>
      <xdr:rowOff>47625</xdr:rowOff>
    </xdr:from>
    <xdr:to>
      <xdr:col>5</xdr:col>
      <xdr:colOff>123826</xdr:colOff>
      <xdr:row>12</xdr:row>
      <xdr:rowOff>514350</xdr:rowOff>
    </xdr:to>
    <xdr:sp macro="" textlink="">
      <xdr:nvSpPr>
        <xdr:cNvPr id="11" name="Ellipse 10"/>
        <xdr:cNvSpPr/>
      </xdr:nvSpPr>
      <xdr:spPr>
        <a:xfrm>
          <a:off x="3914776" y="2962275"/>
          <a:ext cx="514350" cy="46672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</a:t>
          </a:r>
          <a:endParaRPr lang="fr-FR" sz="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111843</xdr:colOff>
      <xdr:row>0</xdr:row>
      <xdr:rowOff>0</xdr:rowOff>
    </xdr:from>
    <xdr:to>
      <xdr:col>1</xdr:col>
      <xdr:colOff>509266</xdr:colOff>
      <xdr:row>2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168798</xdr:rowOff>
    </xdr:from>
    <xdr:to>
      <xdr:col>5</xdr:col>
      <xdr:colOff>683372</xdr:colOff>
      <xdr:row>2</xdr:row>
      <xdr:rowOff>491528</xdr:rowOff>
    </xdr:to>
    <xdr:sp macro="" textlink="">
      <xdr:nvSpPr>
        <xdr:cNvPr id="5" name="Rectangle 4">
          <a:extLst>
            <a:ext uri="{FF2B5EF4-FFF2-40B4-BE49-F238E27FC236}">
              <a16:creationId xmlns:lc="http://schemas.openxmlformats.org/drawingml/2006/lockedCanvas" xmlns="" xmlns:a16="http://schemas.microsoft.com/office/drawing/2014/main" xmlns:p="http://schemas.openxmlformats.org/presentationml/2006/main" xmlns:r="http://schemas.openxmlformats.org/officeDocument/2006/relationships" id="{A62D424C-FFE2-42C5-B59D-31FC8EEF7ED4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</a:t>
          </a:r>
          <a:r>
            <a:rPr lang="fr-FR" b="1" baseline="0">
              <a:solidFill>
                <a:schemeClr val="bg1"/>
              </a:solidFill>
            </a:rPr>
            <a:t> DETAIL DE LA PARTIE FINANCEE PAR L'ETABLISSEMENT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3:D19" totalsRowShown="0" headerRowDxfId="10">
  <autoFilter ref="B3:D19"/>
  <sortState ref="B4:D19">
    <sortCondition ref="C4"/>
  </sortState>
  <tableColumns count="3">
    <tableColumn id="1" name="Numéro ligne"/>
    <tableColumn id="2" name="Grades ou Catégories" dataDxfId="9"/>
    <tableColumn id="3" name="Montant mensuel du forfait" dataDxfId="8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F33" totalsRowShown="0" headerRowDxfId="7" dataDxfId="6">
  <autoFilter ref="A1:F33"/>
  <tableColumns count="6">
    <tableColumn id="1" name="Code diplôme" dataDxfId="5"/>
    <tableColumn id="2" name="Diplôme" dataDxfId="4"/>
    <tableColumn id="7" name="Durée réglementaire en heures" dataDxfId="3"/>
    <tableColumn id="4" name="NB JOURS" dataDxfId="2"/>
    <tableColumn id="5" name="DUREE DE PRISE EN CHARGE_x000a_ (EN JOURS POUR CALCUL FD) " dataDxfId="1">
      <calculatedColumnFormula>Tableau2[[#This Row],[Durée réglementaire en heures]]/7</calculatedColumnFormula>
    </tableColumn>
    <tableColumn id="8" name="DUREE DE PRISE EN CHARGE_x000a_ (EN MOIS POUR CALCUL FT) 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7" tint="-0.249977111117893"/>
    <pageSetUpPr fitToPage="1"/>
  </sheetPr>
  <dimension ref="A1:K74"/>
  <sheetViews>
    <sheetView zoomScale="115" zoomScaleNormal="115" workbookViewId="0">
      <pane xSplit="1" ySplit="7" topLeftCell="B8" activePane="bottomRight" state="frozen"/>
      <selection activeCell="C10" sqref="C10"/>
      <selection pane="topRight" activeCell="C10" sqref="C10"/>
      <selection pane="bottomLeft" activeCell="C10" sqref="C10"/>
      <selection pane="bottomRight" activeCell="H7" sqref="H7"/>
    </sheetView>
  </sheetViews>
  <sheetFormatPr baseColWidth="10" defaultRowHeight="12.75"/>
  <cols>
    <col min="1" max="1" width="3.140625" style="17" customWidth="1"/>
    <col min="2" max="2" width="18.7109375" style="17" customWidth="1"/>
    <col min="3" max="3" width="15.85546875" style="17" customWidth="1"/>
    <col min="4" max="4" width="13.140625" style="17" customWidth="1"/>
    <col min="5" max="5" width="20.28515625" style="17" customWidth="1"/>
    <col min="6" max="6" width="17.5703125" style="17" customWidth="1"/>
    <col min="7" max="7" width="20" style="17" customWidth="1"/>
    <col min="8" max="8" width="17.5703125" style="17" customWidth="1"/>
    <col min="9" max="16384" width="11.42578125" style="17"/>
  </cols>
  <sheetData>
    <row r="1" spans="1:9" ht="13.5" thickBot="1"/>
    <row r="2" spans="1:9" ht="16.5" thickTop="1" thickBot="1">
      <c r="F2" s="185" t="s">
        <v>151</v>
      </c>
      <c r="G2" s="188" t="s">
        <v>150</v>
      </c>
      <c r="H2" s="179"/>
    </row>
    <row r="3" spans="1:9" ht="13.5" thickTop="1">
      <c r="G3" s="46"/>
    </row>
    <row r="4" spans="1:9">
      <c r="F4" s="191"/>
      <c r="G4" s="187"/>
      <c r="H4" s="191"/>
    </row>
    <row r="5" spans="1:9">
      <c r="F5" s="191"/>
      <c r="G5" s="186"/>
      <c r="H5" s="191"/>
    </row>
    <row r="6" spans="1:9" ht="13.5" thickBot="1">
      <c r="D6" s="211" t="s">
        <v>28</v>
      </c>
      <c r="E6" s="37"/>
      <c r="F6" s="37"/>
      <c r="G6" s="37"/>
      <c r="H6" s="37"/>
    </row>
    <row r="7" spans="1:9" ht="13.5" thickBot="1">
      <c r="D7" s="195" t="s">
        <v>152</v>
      </c>
      <c r="G7" s="42" t="s">
        <v>155</v>
      </c>
      <c r="H7" s="286"/>
    </row>
    <row r="8" spans="1:9" ht="13.5" thickBot="1">
      <c r="D8" s="196" t="s">
        <v>43</v>
      </c>
      <c r="G8" s="295"/>
      <c r="H8" s="295"/>
    </row>
    <row r="9" spans="1:9" ht="13.5" thickBot="1">
      <c r="D9" s="199" t="s">
        <v>156</v>
      </c>
      <c r="G9" s="298"/>
      <c r="H9" s="298"/>
    </row>
    <row r="10" spans="1:9" ht="13.5" thickBot="1">
      <c r="D10" s="197" t="s">
        <v>29</v>
      </c>
      <c r="G10" s="298"/>
      <c r="H10" s="298"/>
    </row>
    <row r="11" spans="1:9">
      <c r="D11" s="198"/>
      <c r="G11" s="47"/>
      <c r="H11" s="47"/>
    </row>
    <row r="12" spans="1:9" ht="13.5" thickBot="1">
      <c r="D12" s="197" t="s">
        <v>44</v>
      </c>
      <c r="G12" s="295"/>
      <c r="H12" s="295"/>
      <c r="I12" s="189"/>
    </row>
    <row r="13" spans="1:9" ht="13.5" thickBot="1">
      <c r="D13" s="199" t="s">
        <v>153</v>
      </c>
      <c r="G13" s="298"/>
      <c r="H13" s="298"/>
      <c r="I13" s="44"/>
    </row>
    <row r="14" spans="1:9" ht="13.5" customHeight="1" thickBot="1">
      <c r="D14" s="197" t="s">
        <v>154</v>
      </c>
      <c r="G14" s="298"/>
      <c r="H14" s="298"/>
      <c r="I14" s="190"/>
    </row>
    <row r="15" spans="1:9" ht="13.5" customHeight="1">
      <c r="A15" s="18"/>
      <c r="B15" s="18"/>
      <c r="C15" s="18"/>
      <c r="D15" s="45"/>
      <c r="E15" s="44"/>
      <c r="H15" s="45"/>
    </row>
    <row r="16" spans="1:9">
      <c r="A16" s="192"/>
      <c r="B16" s="153"/>
      <c r="C16" s="43"/>
    </row>
    <row r="17" spans="1:9">
      <c r="A17" s="192"/>
      <c r="B17" s="193"/>
      <c r="C17" s="45"/>
    </row>
    <row r="18" spans="1:9">
      <c r="A18" s="192"/>
      <c r="B18" s="43"/>
      <c r="C18" s="45"/>
      <c r="D18" s="189"/>
      <c r="E18" s="189"/>
      <c r="G18" s="189"/>
      <c r="H18" s="189"/>
      <c r="I18" s="18"/>
    </row>
    <row r="19" spans="1:9">
      <c r="A19" s="192"/>
      <c r="B19" s="193"/>
      <c r="C19" s="171"/>
      <c r="D19" s="194"/>
      <c r="E19" s="171"/>
      <c r="F19" s="194"/>
      <c r="G19" s="274"/>
      <c r="H19" s="274"/>
      <c r="I19" s="45"/>
    </row>
    <row r="20" spans="1:9" ht="15">
      <c r="A20" s="192"/>
      <c r="B20" s="43"/>
      <c r="C20" s="275"/>
      <c r="D20" s="275"/>
      <c r="E20" s="194"/>
      <c r="F20" s="190"/>
      <c r="G20" s="190"/>
      <c r="H20" s="43"/>
    </row>
    <row r="21" spans="1:9" ht="13.5" thickBot="1">
      <c r="B21" s="210" t="s">
        <v>30</v>
      </c>
      <c r="C21" s="37"/>
      <c r="D21" s="37"/>
      <c r="E21" s="37"/>
      <c r="F21" s="37"/>
      <c r="G21" s="37"/>
      <c r="H21" s="37"/>
    </row>
    <row r="22" spans="1:9" ht="16.5" thickTop="1" thickBot="1">
      <c r="A22" s="18"/>
      <c r="B22" s="200" t="s">
        <v>159</v>
      </c>
      <c r="C22" s="299"/>
      <c r="D22" s="299"/>
      <c r="E22" s="18"/>
      <c r="F22" s="203" t="s">
        <v>160</v>
      </c>
      <c r="G22" s="203"/>
      <c r="H22" s="179"/>
      <c r="I22" s="18"/>
    </row>
    <row r="23" spans="1:9" ht="13.5" thickBot="1">
      <c r="A23" s="306"/>
      <c r="B23" s="200" t="s">
        <v>157</v>
      </c>
      <c r="C23" s="300"/>
      <c r="D23" s="300"/>
      <c r="E23" s="47"/>
    </row>
    <row r="24" spans="1:9" ht="13.5" thickBot="1">
      <c r="A24" s="306"/>
      <c r="B24" s="166" t="s">
        <v>158</v>
      </c>
      <c r="C24" s="47"/>
      <c r="D24" s="276"/>
      <c r="E24" s="47"/>
      <c r="F24" s="52" t="s">
        <v>114</v>
      </c>
      <c r="H24" s="277"/>
      <c r="I24" s="45"/>
    </row>
    <row r="25" spans="1:9" ht="13.5" thickBot="1">
      <c r="A25" s="306"/>
      <c r="B25" s="17" t="s">
        <v>31</v>
      </c>
      <c r="C25" s="47"/>
      <c r="D25" s="276"/>
      <c r="E25" s="47"/>
      <c r="F25" s="17" t="s">
        <v>32</v>
      </c>
      <c r="H25" s="278"/>
      <c r="I25" s="45"/>
    </row>
    <row r="26" spans="1:9" ht="13.5" thickBot="1">
      <c r="A26" s="306"/>
      <c r="E26" s="47"/>
      <c r="F26" s="17" t="s">
        <v>148</v>
      </c>
      <c r="H26" s="277"/>
      <c r="I26" s="45"/>
    </row>
    <row r="27" spans="1:9" ht="16.5" thickTop="1" thickBot="1">
      <c r="A27" s="306"/>
      <c r="B27" s="292" t="s">
        <v>200</v>
      </c>
      <c r="C27" s="303"/>
      <c r="D27" s="304"/>
      <c r="F27" s="201" t="s">
        <v>144</v>
      </c>
      <c r="G27" s="201"/>
      <c r="H27" s="277"/>
    </row>
    <row r="28" spans="1:9" ht="12.75" customHeight="1" thickTop="1">
      <c r="A28" s="306"/>
      <c r="E28" s="55"/>
    </row>
    <row r="29" spans="1:9">
      <c r="A29" s="306"/>
    </row>
    <row r="30" spans="1:9" ht="13.5" customHeight="1" thickBot="1">
      <c r="A30" s="48"/>
      <c r="B30" s="166" t="s">
        <v>145</v>
      </c>
      <c r="E30" s="276"/>
    </row>
    <row r="31" spans="1:9" ht="13.5" thickBot="1">
      <c r="A31" s="48"/>
      <c r="B31" s="49" t="s">
        <v>45</v>
      </c>
      <c r="E31" s="276"/>
      <c r="F31" s="317"/>
      <c r="G31" s="317"/>
    </row>
    <row r="32" spans="1:9" ht="16.5" customHeight="1" thickBot="1">
      <c r="A32" s="48"/>
      <c r="B32" s="52" t="s">
        <v>115</v>
      </c>
      <c r="C32" s="45"/>
      <c r="D32" s="45"/>
      <c r="E32" s="276"/>
      <c r="F32" s="317"/>
      <c r="G32" s="317"/>
      <c r="H32" s="293"/>
    </row>
    <row r="33" spans="1:11" ht="13.5" thickBot="1">
      <c r="A33" s="48"/>
      <c r="B33" s="49" t="s">
        <v>46</v>
      </c>
      <c r="E33" s="276"/>
      <c r="F33" s="202"/>
      <c r="G33" s="202"/>
    </row>
    <row r="34" spans="1:11" ht="15" customHeight="1" thickBot="1">
      <c r="A34" s="205"/>
      <c r="B34" s="206" t="s">
        <v>47</v>
      </c>
      <c r="C34" s="49"/>
      <c r="E34" s="166" t="s">
        <v>162</v>
      </c>
      <c r="F34" s="45"/>
      <c r="G34" s="295"/>
      <c r="H34" s="295"/>
    </row>
    <row r="35" spans="1:11" ht="15" customHeight="1" thickBot="1">
      <c r="A35" s="205"/>
      <c r="B35" s="206" t="s">
        <v>48</v>
      </c>
      <c r="C35" s="49"/>
      <c r="E35" s="204" t="s">
        <v>163</v>
      </c>
      <c r="F35" s="47"/>
      <c r="G35" s="301"/>
      <c r="H35" s="301"/>
      <c r="K35" s="166"/>
    </row>
    <row r="36" spans="1:11" ht="15" customHeight="1" thickBot="1">
      <c r="A36" s="205"/>
      <c r="B36" s="206" t="s">
        <v>168</v>
      </c>
      <c r="E36" s="322"/>
      <c r="F36" s="322"/>
      <c r="G36" s="322"/>
      <c r="H36" s="322"/>
      <c r="K36" s="166"/>
    </row>
    <row r="37" spans="1:11" ht="15" customHeight="1" thickBot="1">
      <c r="A37" s="205"/>
      <c r="B37" s="206" t="s">
        <v>161</v>
      </c>
      <c r="C37" s="207" t="s">
        <v>169</v>
      </c>
      <c r="E37" s="166" t="s">
        <v>164</v>
      </c>
      <c r="F37" s="47"/>
      <c r="G37" s="50" t="s">
        <v>166</v>
      </c>
      <c r="H37" s="279"/>
    </row>
    <row r="38" spans="1:11" ht="13.5" thickBot="1">
      <c r="A38" s="48"/>
      <c r="B38" s="316" t="s">
        <v>167</v>
      </c>
      <c r="C38" s="316"/>
      <c r="D38" s="316"/>
      <c r="E38" s="166" t="s">
        <v>165</v>
      </c>
      <c r="F38" s="47"/>
      <c r="G38" s="50" t="s">
        <v>166</v>
      </c>
      <c r="H38" s="279"/>
    </row>
    <row r="39" spans="1:11" ht="13.5" thickBot="1">
      <c r="A39" s="48"/>
      <c r="B39" s="172"/>
      <c r="C39" s="172"/>
      <c r="D39" s="172"/>
      <c r="E39" s="166" t="s">
        <v>187</v>
      </c>
      <c r="F39" s="47"/>
      <c r="G39" s="50" t="s">
        <v>166</v>
      </c>
      <c r="H39" s="279"/>
    </row>
    <row r="40" spans="1:11">
      <c r="A40" s="48"/>
      <c r="B40" s="172"/>
      <c r="C40" s="172"/>
      <c r="D40" s="172"/>
      <c r="E40" s="172"/>
      <c r="F40" s="172"/>
      <c r="G40" s="172"/>
      <c r="H40" s="172"/>
    </row>
    <row r="41" spans="1:11" ht="13.5" thickBot="1">
      <c r="A41" s="48"/>
      <c r="B41" s="210" t="s">
        <v>170</v>
      </c>
      <c r="C41" s="37"/>
      <c r="D41" s="208"/>
      <c r="E41" s="37"/>
      <c r="F41" s="37"/>
      <c r="G41" s="209"/>
      <c r="H41" s="37"/>
    </row>
    <row r="42" spans="1:11" ht="13.5" thickBot="1">
      <c r="A42" s="306"/>
      <c r="B42" s="318" t="s">
        <v>78</v>
      </c>
      <c r="C42" s="318"/>
      <c r="D42" s="302"/>
      <c r="E42" s="302"/>
      <c r="F42" s="302"/>
      <c r="G42" s="302"/>
      <c r="H42" s="30"/>
      <c r="I42" s="18"/>
    </row>
    <row r="43" spans="1:11" ht="13.5" thickBot="1">
      <c r="A43" s="306"/>
      <c r="B43" s="52" t="s">
        <v>77</v>
      </c>
      <c r="C43" s="46"/>
      <c r="D43" s="277"/>
      <c r="E43" s="213" t="s">
        <v>50</v>
      </c>
      <c r="F43" s="30"/>
      <c r="G43" s="277"/>
      <c r="H43" s="30"/>
      <c r="I43" s="18"/>
    </row>
    <row r="44" spans="1:11" ht="13.5" thickBot="1">
      <c r="A44" s="306"/>
      <c r="B44" s="53" t="s">
        <v>49</v>
      </c>
      <c r="C44" s="46"/>
      <c r="D44" s="280"/>
      <c r="E44" s="212"/>
      <c r="F44" s="212"/>
      <c r="G44" s="212"/>
      <c r="H44" s="30"/>
      <c r="I44" s="18"/>
    </row>
    <row r="45" spans="1:11" ht="15">
      <c r="A45" s="306"/>
      <c r="C45" s="46"/>
      <c r="E45" s="212"/>
      <c r="F45" s="212"/>
      <c r="G45" s="212"/>
      <c r="H45" s="173"/>
      <c r="I45" s="45"/>
    </row>
    <row r="46" spans="1:11">
      <c r="A46" s="306"/>
    </row>
    <row r="47" spans="1:11">
      <c r="A47" s="306"/>
    </row>
    <row r="48" spans="1:11" ht="13.5" thickBot="1">
      <c r="A48" s="306"/>
      <c r="B48" s="154" t="s">
        <v>33</v>
      </c>
      <c r="D48" s="319"/>
      <c r="E48" s="319"/>
      <c r="F48" s="319"/>
      <c r="G48" s="319"/>
      <c r="H48" s="319"/>
      <c r="I48" s="45"/>
    </row>
    <row r="49" spans="1:9" ht="13.5" thickBot="1">
      <c r="A49" s="306"/>
      <c r="B49" s="154"/>
      <c r="C49" s="154"/>
      <c r="D49" s="154"/>
      <c r="E49" s="154"/>
      <c r="F49" s="154"/>
      <c r="G49" s="154"/>
      <c r="H49" s="154"/>
    </row>
    <row r="50" spans="1:9" ht="14.25" thickTop="1" thickBot="1">
      <c r="A50" s="306"/>
      <c r="B50" s="54" t="s">
        <v>51</v>
      </c>
      <c r="D50" s="295"/>
      <c r="E50" s="295"/>
      <c r="F50" s="269" t="s">
        <v>113</v>
      </c>
      <c r="G50" s="296"/>
      <c r="H50" s="297"/>
      <c r="I50" s="55"/>
    </row>
    <row r="51" spans="1:9" ht="13.5" thickBot="1">
      <c r="A51" s="306"/>
      <c r="B51" s="49" t="s">
        <v>112</v>
      </c>
      <c r="D51" s="295"/>
      <c r="E51" s="295"/>
      <c r="I51" s="55"/>
    </row>
    <row r="52" spans="1:9" ht="13.5" thickBot="1">
      <c r="A52" s="306"/>
      <c r="D52" s="295"/>
      <c r="E52" s="295"/>
      <c r="I52" s="55"/>
    </row>
    <row r="53" spans="1:9" ht="17.25" thickTop="1" thickBot="1">
      <c r="A53" s="306"/>
      <c r="B53" s="282"/>
      <c r="C53" s="283"/>
      <c r="D53" s="284"/>
      <c r="E53" s="285"/>
      <c r="F53" s="154" t="s">
        <v>34</v>
      </c>
      <c r="G53" s="188" t="s">
        <v>150</v>
      </c>
      <c r="H53" s="214"/>
      <c r="I53" s="55"/>
    </row>
    <row r="54" spans="1:9" ht="14.25" thickTop="1" thickBot="1">
      <c r="A54" s="306"/>
      <c r="B54" s="305" t="s">
        <v>206</v>
      </c>
      <c r="C54" s="305"/>
      <c r="D54" s="305"/>
      <c r="E54" s="305"/>
      <c r="F54" s="153" t="s">
        <v>171</v>
      </c>
      <c r="G54" s="188" t="s">
        <v>150</v>
      </c>
      <c r="H54" s="214"/>
      <c r="I54" s="55"/>
    </row>
    <row r="55" spans="1:9" ht="14.25" thickTop="1" thickBot="1">
      <c r="A55" s="306"/>
      <c r="B55" s="294" t="s">
        <v>205</v>
      </c>
      <c r="C55" s="51"/>
      <c r="D55" s="56"/>
      <c r="G55" s="55"/>
    </row>
    <row r="56" spans="1:9" ht="16.5" thickTop="1" thickBot="1">
      <c r="A56" s="306"/>
      <c r="B56" s="313" t="s">
        <v>116</v>
      </c>
      <c r="C56" s="314"/>
      <c r="D56" s="314"/>
      <c r="E56" s="314"/>
      <c r="F56" s="314"/>
      <c r="G56" s="314"/>
      <c r="H56" s="180">
        <f>'DETAIL PARTIE FINANCEE ETS'!E15</f>
        <v>0</v>
      </c>
    </row>
    <row r="57" spans="1:9" ht="15.75" thickTop="1">
      <c r="A57" s="306"/>
      <c r="B57" s="57"/>
      <c r="C57" s="57"/>
      <c r="D57" s="57"/>
      <c r="E57" s="57"/>
      <c r="F57" s="18"/>
      <c r="G57" s="58"/>
      <c r="H57" s="10"/>
    </row>
    <row r="58" spans="1:9" ht="15">
      <c r="A58" s="306"/>
      <c r="B58" s="315" t="s">
        <v>149</v>
      </c>
      <c r="C58" s="315"/>
      <c r="D58" s="315"/>
      <c r="E58" s="315"/>
      <c r="F58" s="315"/>
      <c r="G58" s="315"/>
      <c r="H58" s="315"/>
    </row>
    <row r="59" spans="1:9">
      <c r="A59" s="306"/>
      <c r="B59" s="320" t="s">
        <v>76</v>
      </c>
      <c r="C59" s="157" t="s">
        <v>35</v>
      </c>
      <c r="D59" s="157" t="s">
        <v>25</v>
      </c>
      <c r="E59" s="157" t="s">
        <v>36</v>
      </c>
      <c r="F59" s="157" t="s">
        <v>37</v>
      </c>
      <c r="G59" s="157" t="s">
        <v>38</v>
      </c>
      <c r="H59" s="157" t="s">
        <v>20</v>
      </c>
    </row>
    <row r="60" spans="1:9" ht="15">
      <c r="A60" s="306"/>
      <c r="B60" s="321"/>
      <c r="C60" s="1" t="str">
        <f>IF(ISBLANK('CALCUL SALAIRES'!M21),"",'CALCUL SALAIRES'!M21)</f>
        <v/>
      </c>
      <c r="D60" s="1" t="str">
        <f>IF(ISBLANK('CALCUL SALAIRES'!N21),"",'CALCUL SALAIRES'!N21)</f>
        <v/>
      </c>
      <c r="E60" s="12">
        <f>'ENSEIGNEMENT ORGANISME'!L11</f>
        <v>0</v>
      </c>
      <c r="F60" s="13">
        <f>'DEPLACEMENT REPAS HEBERGEMENT'!K65</f>
        <v>0</v>
      </c>
      <c r="G60" s="14">
        <f>'CALCUL SALAIRES'!N37</f>
        <v>0</v>
      </c>
      <c r="H60" s="14">
        <f>SUM(E60:G60)</f>
        <v>0</v>
      </c>
    </row>
    <row r="61" spans="1:9" ht="15">
      <c r="A61" s="306"/>
      <c r="B61" s="2" t="s">
        <v>20</v>
      </c>
      <c r="C61" s="3"/>
      <c r="D61" s="3"/>
      <c r="E61" s="14">
        <f>SUM(E60:E60)</f>
        <v>0</v>
      </c>
      <c r="F61" s="14">
        <f>SUM(F60:F60)</f>
        <v>0</v>
      </c>
      <c r="G61" s="14">
        <f>SUM(G60:G60)</f>
        <v>0</v>
      </c>
      <c r="H61" s="15">
        <f>SUM(H60:H60)</f>
        <v>0</v>
      </c>
    </row>
    <row r="62" spans="1:9" ht="15.75" thickBot="1">
      <c r="A62" s="48"/>
      <c r="B62" s="59"/>
      <c r="C62" s="43"/>
      <c r="D62" s="43"/>
      <c r="E62" s="60"/>
      <c r="F62" s="60"/>
      <c r="G62" s="60"/>
      <c r="H62" s="61"/>
    </row>
    <row r="63" spans="1:9" ht="16.5" thickTop="1" thickBot="1">
      <c r="A63" s="48"/>
      <c r="B63" s="309" t="s">
        <v>117</v>
      </c>
      <c r="C63" s="310"/>
      <c r="D63" s="310"/>
      <c r="E63" s="310"/>
      <c r="F63" s="310"/>
      <c r="G63" s="310"/>
      <c r="H63" s="181">
        <f>H61-H56</f>
        <v>0</v>
      </c>
    </row>
    <row r="64" spans="1:9" ht="13.5" thickTop="1"/>
    <row r="65" spans="1:8">
      <c r="B65" s="311" t="s">
        <v>88</v>
      </c>
      <c r="C65" s="311"/>
      <c r="D65" s="311"/>
      <c r="E65" s="311"/>
      <c r="F65" s="311"/>
      <c r="G65" s="312" t="s">
        <v>52</v>
      </c>
      <c r="H65" s="312"/>
    </row>
    <row r="66" spans="1:8" ht="15" customHeight="1">
      <c r="B66" s="311"/>
      <c r="C66" s="311"/>
      <c r="D66" s="311"/>
      <c r="E66" s="311"/>
      <c r="F66" s="311"/>
      <c r="G66" s="312"/>
      <c r="H66" s="312"/>
    </row>
    <row r="67" spans="1:8" ht="12.75" customHeight="1">
      <c r="B67" s="311"/>
      <c r="C67" s="311"/>
      <c r="D67" s="311"/>
      <c r="E67" s="311"/>
      <c r="F67" s="311"/>
      <c r="G67" s="312"/>
      <c r="H67" s="312"/>
    </row>
    <row r="68" spans="1:8">
      <c r="B68" s="311"/>
      <c r="C68" s="311"/>
      <c r="D68" s="311"/>
      <c r="E68" s="311"/>
      <c r="F68" s="311"/>
      <c r="G68" s="30"/>
    </row>
    <row r="69" spans="1:8" ht="15">
      <c r="B69" s="182" t="s">
        <v>111</v>
      </c>
      <c r="C69" s="182"/>
      <c r="D69" s="308"/>
      <c r="E69" s="308"/>
      <c r="F69" s="308"/>
      <c r="G69" s="30"/>
    </row>
    <row r="70" spans="1:8" ht="15">
      <c r="B70" s="182" t="s">
        <v>53</v>
      </c>
      <c r="C70" s="307"/>
      <c r="D70" s="308"/>
      <c r="E70" s="182" t="s">
        <v>54</v>
      </c>
      <c r="F70" s="281"/>
      <c r="G70" s="30"/>
    </row>
    <row r="71" spans="1:8" ht="15">
      <c r="B71" s="182" t="s">
        <v>110</v>
      </c>
      <c r="C71" s="182"/>
      <c r="D71" s="182"/>
      <c r="E71" s="182"/>
      <c r="F71" s="182"/>
      <c r="G71" s="30"/>
    </row>
    <row r="72" spans="1:8" ht="15">
      <c r="B72" s="182"/>
      <c r="C72" s="182"/>
      <c r="D72" s="182"/>
      <c r="E72" s="182"/>
      <c r="F72" s="182"/>
      <c r="G72" s="30"/>
    </row>
    <row r="73" spans="1:8" s="30" customFormat="1">
      <c r="A73" s="183"/>
      <c r="B73" s="184"/>
      <c r="C73" s="184"/>
      <c r="D73" s="184"/>
      <c r="E73" s="184"/>
      <c r="F73" s="184"/>
      <c r="G73" s="183"/>
      <c r="H73" s="183"/>
    </row>
    <row r="74" spans="1:8">
      <c r="B74" s="30"/>
      <c r="C74" s="30"/>
      <c r="D74" s="30"/>
      <c r="E74" s="30"/>
      <c r="F74" s="30"/>
      <c r="G74" s="30"/>
    </row>
  </sheetData>
  <sheetProtection selectLockedCells="1"/>
  <mergeCells count="32">
    <mergeCell ref="B54:E54"/>
    <mergeCell ref="A23:A29"/>
    <mergeCell ref="C70:D70"/>
    <mergeCell ref="B63:G63"/>
    <mergeCell ref="B65:F68"/>
    <mergeCell ref="G65:H67"/>
    <mergeCell ref="D69:F69"/>
    <mergeCell ref="B56:G56"/>
    <mergeCell ref="B58:H58"/>
    <mergeCell ref="B38:D38"/>
    <mergeCell ref="F31:G32"/>
    <mergeCell ref="A42:A61"/>
    <mergeCell ref="B42:C42"/>
    <mergeCell ref="D48:H48"/>
    <mergeCell ref="B59:B60"/>
    <mergeCell ref="E36:H36"/>
    <mergeCell ref="G8:H8"/>
    <mergeCell ref="G9:H9"/>
    <mergeCell ref="G10:H10"/>
    <mergeCell ref="G12:H12"/>
    <mergeCell ref="G13:H13"/>
    <mergeCell ref="D50:E50"/>
    <mergeCell ref="D51:E51"/>
    <mergeCell ref="D52:E52"/>
    <mergeCell ref="G50:H50"/>
    <mergeCell ref="G14:H14"/>
    <mergeCell ref="C22:D22"/>
    <mergeCell ref="C23:D23"/>
    <mergeCell ref="G34:H34"/>
    <mergeCell ref="G35:H35"/>
    <mergeCell ref="D42:G42"/>
    <mergeCell ref="C27:D27"/>
  </mergeCells>
  <phoneticPr fontId="4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209550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161925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180975</xdr:rowOff>
                  </from>
                  <to>
                    <xdr:col>2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161925</xdr:rowOff>
                  </from>
                  <to>
                    <xdr:col>2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4"/>
    <pageSetUpPr fitToPage="1"/>
  </sheetPr>
  <dimension ref="A10:R67"/>
  <sheetViews>
    <sheetView showGridLines="0" tabSelected="1" topLeftCell="A10" zoomScale="85" zoomScaleNormal="85" workbookViewId="0">
      <selection activeCell="M21" sqref="M21"/>
    </sheetView>
  </sheetViews>
  <sheetFormatPr baseColWidth="10" defaultRowHeight="12.75"/>
  <cols>
    <col min="1" max="7" width="11.42578125" style="17"/>
    <col min="8" max="8" width="19.7109375" style="17" customWidth="1"/>
    <col min="9" max="9" width="6.42578125" style="17" customWidth="1"/>
    <col min="10" max="10" width="11.42578125" style="17" customWidth="1"/>
    <col min="11" max="12" width="11.42578125" style="17"/>
    <col min="13" max="14" width="19.85546875" style="17" customWidth="1"/>
    <col min="15" max="15" width="19.7109375" style="17" customWidth="1"/>
    <col min="16" max="16" width="19.85546875" style="17" customWidth="1"/>
    <col min="17" max="17" width="3.28515625" style="17" customWidth="1"/>
    <col min="18" max="18" width="2.28515625" style="17" customWidth="1"/>
    <col min="19" max="16384" width="11.42578125" style="17"/>
  </cols>
  <sheetData>
    <row r="10" spans="10:16" ht="13.5" thickBot="1">
      <c r="J10" s="28" t="s">
        <v>118</v>
      </c>
      <c r="M10" s="324"/>
      <c r="N10" s="324"/>
      <c r="O10" s="324"/>
    </row>
    <row r="11" spans="10:16">
      <c r="M11" s="166"/>
    </row>
    <row r="12" spans="10:16" ht="13.5" thickBot="1">
      <c r="J12" s="28" t="s">
        <v>172</v>
      </c>
      <c r="M12" s="324"/>
      <c r="N12" s="324"/>
    </row>
    <row r="14" spans="10:16" ht="16.5" thickBot="1">
      <c r="J14" s="28" t="s">
        <v>119</v>
      </c>
      <c r="M14" s="325"/>
      <c r="N14" s="324"/>
      <c r="O14" s="167"/>
      <c r="P14" s="169"/>
    </row>
    <row r="17" spans="10:17">
      <c r="J17" s="28" t="s">
        <v>78</v>
      </c>
      <c r="K17" s="28"/>
      <c r="L17" s="28"/>
      <c r="M17" s="158">
        <v>1</v>
      </c>
      <c r="N17" s="164"/>
      <c r="O17" s="164"/>
      <c r="P17" s="164"/>
      <c r="Q17" s="30"/>
    </row>
    <row r="18" spans="10:17" ht="27" customHeight="1" thickBot="1">
      <c r="J18" s="28"/>
      <c r="K18" s="29"/>
      <c r="M18" s="26"/>
      <c r="N18" s="26"/>
      <c r="O18" s="26"/>
      <c r="P18" s="30"/>
    </row>
    <row r="19" spans="10:17" ht="16.5" customHeight="1" thickBot="1">
      <c r="J19" s="326"/>
      <c r="K19" s="326"/>
      <c r="L19" s="327" t="s">
        <v>79</v>
      </c>
      <c r="M19" s="328"/>
      <c r="N19" s="328"/>
      <c r="O19" s="329"/>
      <c r="P19" s="31"/>
      <c r="Q19" s="31"/>
    </row>
    <row r="20" spans="10:17" ht="60.75" customHeight="1" thickTop="1" thickBot="1">
      <c r="J20" s="32"/>
      <c r="K20" s="33"/>
      <c r="L20" s="337" t="s">
        <v>82</v>
      </c>
      <c r="M20" s="34" t="s">
        <v>75</v>
      </c>
      <c r="N20" s="34" t="s">
        <v>85</v>
      </c>
      <c r="O20" s="159" t="s">
        <v>83</v>
      </c>
      <c r="P20" s="35" t="s">
        <v>84</v>
      </c>
      <c r="Q20" s="36"/>
    </row>
    <row r="21" spans="10:17" ht="33" customHeight="1" thickTop="1" thickBot="1">
      <c r="J21" s="33"/>
      <c r="K21" s="33"/>
      <c r="L21" s="338"/>
      <c r="M21" s="215"/>
      <c r="N21" s="215"/>
      <c r="O21" s="9">
        <f>IF(M17=1,0,VLOOKUP(M17,LISTE_DIPLOMES,5))</f>
        <v>0</v>
      </c>
      <c r="P21" s="152">
        <f>IF(M17=1,0,VLOOKUP(M17,LISTE_DIPLOMES,6))</f>
        <v>0</v>
      </c>
      <c r="Q21" s="8"/>
    </row>
    <row r="22" spans="10:17" ht="12.75" customHeight="1" thickTop="1">
      <c r="J22" s="33"/>
      <c r="K22" s="33"/>
      <c r="L22" s="39"/>
      <c r="M22" s="40"/>
      <c r="N22" s="40"/>
      <c r="O22" s="5"/>
      <c r="P22" s="6"/>
      <c r="Q22" s="7"/>
    </row>
    <row r="26" spans="10:17" ht="13.5" thickBot="1">
      <c r="J26" s="28" t="s">
        <v>173</v>
      </c>
      <c r="N26" s="330">
        <v>1</v>
      </c>
      <c r="O26" s="330"/>
      <c r="P26" s="41"/>
    </row>
    <row r="27" spans="10:17">
      <c r="J27" s="28" t="s">
        <v>174</v>
      </c>
    </row>
    <row r="30" spans="10:17" ht="15.75" thickBot="1">
      <c r="J30" s="28" t="s">
        <v>136</v>
      </c>
      <c r="N30" s="331">
        <f>IF(N26=1,0,VLOOKUP(N26,BASE_GRADES,3))</f>
        <v>0</v>
      </c>
      <c r="O30" s="331"/>
    </row>
    <row r="36" spans="1:18" ht="13.5" thickBot="1">
      <c r="J36" s="332" t="s">
        <v>137</v>
      </c>
      <c r="K36" s="332"/>
      <c r="L36" s="332"/>
      <c r="M36" s="332"/>
    </row>
    <row r="37" spans="1:18" ht="12.75" customHeight="1" thickTop="1">
      <c r="J37" s="332"/>
      <c r="K37" s="332"/>
      <c r="L37" s="332"/>
      <c r="M37" s="332"/>
      <c r="N37" s="333">
        <f>IF(N26=1,0,P21*N30)</f>
        <v>0</v>
      </c>
      <c r="O37" s="334"/>
    </row>
    <row r="38" spans="1:18" ht="13.5" customHeight="1" thickBot="1">
      <c r="J38" s="332"/>
      <c r="K38" s="332"/>
      <c r="L38" s="332"/>
      <c r="M38" s="332"/>
      <c r="N38" s="335"/>
      <c r="O38" s="336"/>
    </row>
    <row r="39" spans="1:18" ht="13.5" thickTop="1"/>
    <row r="42" spans="1:1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8" ht="13.5" thickBot="1">
      <c r="B45" s="210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8">
      <c r="B46" s="323"/>
      <c r="C46" s="323"/>
      <c r="D46" s="323"/>
      <c r="E46" s="323"/>
      <c r="F46" s="323"/>
      <c r="G46" s="323"/>
    </row>
    <row r="47" spans="1:18" ht="15">
      <c r="C47" s="165"/>
    </row>
    <row r="48" spans="1:18" ht="15">
      <c r="C48" s="165"/>
    </row>
    <row r="65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</sheetData>
  <sheetProtection algorithmName="SHA-512" hashValue="wPv7p64GUwLsPDFrgLpTPKzN/LDArl12GhLFwwYKvLAaKcqwlAQbkPIIcqn+IpcsUuiI6ur0CUgcmqdnMxCVSQ==" saltValue="0WcqoptU2DREI3HNm7/bHQ==" spinCount="100000" sheet="1" objects="1" scenarios="1" selectLockedCells="1"/>
  <mergeCells count="11">
    <mergeCell ref="B46:G46"/>
    <mergeCell ref="M10:O10"/>
    <mergeCell ref="M12:N12"/>
    <mergeCell ref="M14:N14"/>
    <mergeCell ref="J19:K19"/>
    <mergeCell ref="L19:O19"/>
    <mergeCell ref="N26:O26"/>
    <mergeCell ref="N30:O30"/>
    <mergeCell ref="J36:M38"/>
    <mergeCell ref="N37:O38"/>
    <mergeCell ref="L20:L21"/>
  </mergeCells>
  <phoneticPr fontId="4" type="noConversion"/>
  <conditionalFormatting sqref="L20:P21">
    <cfRule type="expression" dxfId="13" priority="3" stopIfTrue="1">
      <formula>$M$17=1</formula>
    </cfRule>
  </conditionalFormatting>
  <printOptions horizontalCentered="1"/>
  <pageMargins left="0.23622047244094491" right="0.23622047244094491" top="0.35433070866141736" bottom="0.39370078740157483" header="0.31496062992125984" footer="0.31496062992125984"/>
  <pageSetup paperSize="9" scale="57" orientation="landscape" r:id="rId1"/>
  <ignoredErrors>
    <ignoredError sqref="N30 N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9" r:id="rId4" name="Drop Down 67">
              <controlPr locked="0" defaultSize="0" autoLine="0" autoPict="0">
                <anchor moveWithCells="1">
                  <from>
                    <xdr:col>11</xdr:col>
                    <xdr:colOff>742950</xdr:colOff>
                    <xdr:row>15</xdr:row>
                    <xdr:rowOff>114300</xdr:rowOff>
                  </from>
                  <to>
                    <xdr:col>16</xdr:col>
                    <xdr:colOff>152400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" name="Drop Down 68">
              <controlPr locked="0" defaultSize="0" autoLine="0" autoPict="0">
                <anchor moveWithCells="1">
                  <from>
                    <xdr:col>12</xdr:col>
                    <xdr:colOff>1304925</xdr:colOff>
                    <xdr:row>24</xdr:row>
                    <xdr:rowOff>95250</xdr:rowOff>
                  </from>
                  <to>
                    <xdr:col>16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 tint="0.39997558519241921"/>
    <pageSetUpPr fitToPage="1"/>
  </sheetPr>
  <dimension ref="A1:Q40"/>
  <sheetViews>
    <sheetView showGridLines="0" topLeftCell="A13" zoomScaleNormal="100" workbookViewId="0">
      <selection activeCell="L7" sqref="L7"/>
    </sheetView>
  </sheetViews>
  <sheetFormatPr baseColWidth="10" defaultRowHeight="12.75"/>
  <cols>
    <col min="1" max="5" width="11.42578125" style="17"/>
    <col min="6" max="6" width="10.5703125" style="17" customWidth="1"/>
    <col min="7" max="7" width="11.42578125" style="17"/>
    <col min="8" max="8" width="19.7109375" style="17" customWidth="1"/>
    <col min="9" max="9" width="13.28515625" style="17" customWidth="1"/>
    <col min="10" max="11" width="11.42578125" style="17" customWidth="1"/>
    <col min="12" max="12" width="25.7109375" style="17" customWidth="1"/>
    <col min="13" max="13" width="6.7109375" style="17" customWidth="1"/>
    <col min="14" max="14" width="19.85546875" style="17" customWidth="1"/>
    <col min="15" max="15" width="19.7109375" style="17" customWidth="1"/>
    <col min="16" max="16" width="19.85546875" style="17" customWidth="1"/>
    <col min="17" max="17" width="3.28515625" style="17" customWidth="1"/>
    <col min="18" max="18" width="2.28515625" style="17" customWidth="1"/>
    <col min="19" max="16384" width="11.42578125" style="17"/>
  </cols>
  <sheetData>
    <row r="1" spans="1:17" ht="12.75" customHeigh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45.7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6" spans="1:17" ht="13.5" thickBot="1"/>
    <row r="7" spans="1:17" ht="15.75">
      <c r="G7" s="155" t="s">
        <v>141</v>
      </c>
      <c r="H7" s="19"/>
      <c r="I7" s="19"/>
      <c r="J7" s="20"/>
      <c r="K7" s="21"/>
      <c r="L7" s="216"/>
    </row>
    <row r="8" spans="1:17" ht="15.75">
      <c r="G8" s="156" t="s">
        <v>142</v>
      </c>
      <c r="H8" s="22"/>
      <c r="I8" s="22"/>
      <c r="J8" s="18"/>
      <c r="K8" s="23"/>
      <c r="L8" s="217"/>
      <c r="M8" s="18"/>
      <c r="N8" s="18"/>
      <c r="O8" s="18"/>
    </row>
    <row r="9" spans="1:17" ht="15.75">
      <c r="G9" s="156"/>
      <c r="H9" s="22"/>
      <c r="I9" s="22"/>
      <c r="J9" s="18"/>
      <c r="K9" s="23"/>
      <c r="L9" s="174"/>
    </row>
    <row r="10" spans="1:17" ht="15.75">
      <c r="G10" s="24"/>
      <c r="H10" s="18"/>
      <c r="I10" s="18"/>
      <c r="J10" s="18"/>
      <c r="K10" s="23"/>
      <c r="L10" s="25"/>
    </row>
    <row r="11" spans="1:17" ht="15.75">
      <c r="G11" s="168"/>
      <c r="H11" s="118"/>
      <c r="I11" s="118"/>
      <c r="J11" s="18"/>
      <c r="K11" s="218" t="s">
        <v>87</v>
      </c>
      <c r="L11" s="219">
        <f>SUM(L7:L10)</f>
        <v>0</v>
      </c>
    </row>
    <row r="12" spans="1:17">
      <c r="G12" s="175"/>
      <c r="H12" s="176"/>
      <c r="I12" s="176"/>
      <c r="J12" s="18"/>
      <c r="K12" s="18"/>
      <c r="L12" s="27"/>
    </row>
    <row r="13" spans="1:17">
      <c r="G13" s="175"/>
      <c r="H13" s="176"/>
      <c r="I13" s="176"/>
      <c r="J13" s="18"/>
      <c r="K13" s="18"/>
      <c r="L13" s="27"/>
    </row>
    <row r="14" spans="1:17">
      <c r="G14" s="175"/>
      <c r="H14" s="176"/>
      <c r="I14" s="176"/>
      <c r="J14" s="18"/>
      <c r="K14" s="18"/>
      <c r="L14" s="27"/>
    </row>
    <row r="15" spans="1:17">
      <c r="G15" s="175"/>
      <c r="H15" s="176"/>
      <c r="I15" s="176"/>
      <c r="J15" s="18"/>
      <c r="K15" s="18"/>
      <c r="L15" s="27"/>
    </row>
    <row r="16" spans="1:17" ht="13.5" thickBot="1">
      <c r="G16" s="177"/>
      <c r="H16" s="178"/>
      <c r="I16" s="178"/>
      <c r="J16" s="37"/>
      <c r="K16" s="37"/>
      <c r="L16" s="38"/>
    </row>
    <row r="21" spans="2:8" ht="13.5" thickBot="1">
      <c r="B21" s="210" t="s">
        <v>190</v>
      </c>
      <c r="C21" s="37"/>
      <c r="D21" s="37"/>
      <c r="E21" s="37"/>
      <c r="F21" s="37"/>
      <c r="G21" s="18"/>
      <c r="H21" s="18"/>
    </row>
    <row r="22" spans="2:8" ht="66.75" customHeight="1">
      <c r="B22" s="323" t="s">
        <v>192</v>
      </c>
      <c r="C22" s="323"/>
      <c r="D22" s="323"/>
      <c r="E22" s="323"/>
      <c r="F22" s="323"/>
      <c r="G22" s="323"/>
      <c r="H22" s="271"/>
    </row>
    <row r="23" spans="2:8">
      <c r="B23" s="270"/>
    </row>
    <row r="25" spans="2:8" ht="13.5" thickBot="1">
      <c r="B25" s="210" t="s">
        <v>191</v>
      </c>
      <c r="C25" s="37"/>
      <c r="D25" s="37"/>
      <c r="E25" s="37"/>
      <c r="F25" s="37"/>
      <c r="G25" s="18"/>
      <c r="H25" s="18"/>
    </row>
    <row r="26" spans="2:8" ht="12.75" customHeight="1">
      <c r="B26" s="323" t="s">
        <v>193</v>
      </c>
      <c r="C26" s="323"/>
      <c r="D26" s="323"/>
      <c r="E26" s="323"/>
      <c r="F26" s="323"/>
      <c r="G26" s="323"/>
      <c r="H26" s="271"/>
    </row>
    <row r="27" spans="2:8">
      <c r="B27" s="323"/>
      <c r="C27" s="323"/>
      <c r="D27" s="323"/>
      <c r="E27" s="323"/>
      <c r="F27" s="323"/>
      <c r="G27" s="323"/>
      <c r="H27" s="271"/>
    </row>
    <row r="28" spans="2:8">
      <c r="B28" s="323"/>
      <c r="C28" s="323"/>
      <c r="D28" s="323"/>
      <c r="E28" s="323"/>
      <c r="F28" s="323"/>
      <c r="G28" s="323"/>
      <c r="H28" s="271"/>
    </row>
    <row r="29" spans="2:8">
      <c r="B29" s="323"/>
      <c r="C29" s="323"/>
      <c r="D29" s="323"/>
      <c r="E29" s="323"/>
      <c r="F29" s="323"/>
      <c r="G29" s="323"/>
      <c r="H29" s="271"/>
    </row>
    <row r="30" spans="2:8">
      <c r="B30" s="323"/>
      <c r="C30" s="323"/>
      <c r="D30" s="323"/>
      <c r="E30" s="323"/>
      <c r="F30" s="323"/>
      <c r="G30" s="323"/>
      <c r="H30" s="271"/>
    </row>
    <row r="31" spans="2:8">
      <c r="B31" s="323"/>
      <c r="C31" s="323"/>
      <c r="D31" s="323"/>
      <c r="E31" s="323"/>
      <c r="F31" s="323"/>
      <c r="G31" s="323"/>
      <c r="H31" s="271"/>
    </row>
    <row r="32" spans="2:8">
      <c r="B32" s="323"/>
      <c r="C32" s="323"/>
      <c r="D32" s="323"/>
      <c r="E32" s="323"/>
      <c r="F32" s="323"/>
      <c r="G32" s="323"/>
      <c r="H32" s="271"/>
    </row>
    <row r="33" spans="2:8">
      <c r="B33" s="272"/>
      <c r="C33" s="272"/>
      <c r="D33" s="272"/>
      <c r="E33" s="272"/>
      <c r="F33" s="272"/>
      <c r="G33" s="271"/>
      <c r="H33" s="271"/>
    </row>
    <row r="34" spans="2:8">
      <c r="B34" s="272"/>
      <c r="C34" s="272"/>
      <c r="D34" s="272"/>
      <c r="E34" s="272"/>
      <c r="F34" s="272"/>
      <c r="G34" s="271"/>
      <c r="H34" s="271"/>
    </row>
    <row r="35" spans="2:8">
      <c r="B35" s="272"/>
      <c r="C35" s="272"/>
      <c r="D35" s="272"/>
      <c r="E35" s="272"/>
      <c r="F35" s="272"/>
      <c r="G35" s="271"/>
      <c r="H35" s="271"/>
    </row>
    <row r="36" spans="2:8">
      <c r="B36" s="272"/>
      <c r="C36" s="272"/>
      <c r="D36" s="272"/>
      <c r="E36" s="272"/>
      <c r="F36" s="272"/>
      <c r="G36" s="271"/>
      <c r="H36" s="271"/>
    </row>
    <row r="37" spans="2:8">
      <c r="B37" s="272"/>
      <c r="C37" s="272"/>
      <c r="D37" s="272"/>
      <c r="E37" s="272"/>
      <c r="F37" s="272"/>
    </row>
    <row r="38" spans="2:8">
      <c r="B38" s="272"/>
      <c r="C38" s="272"/>
      <c r="D38" s="272"/>
      <c r="E38" s="272"/>
      <c r="F38" s="272"/>
    </row>
    <row r="39" spans="2:8">
      <c r="B39" s="272"/>
      <c r="C39" s="272"/>
      <c r="D39" s="272"/>
      <c r="E39" s="272"/>
      <c r="F39" s="272"/>
    </row>
    <row r="40" spans="2:8">
      <c r="B40" s="272"/>
      <c r="C40" s="272"/>
      <c r="D40" s="272"/>
      <c r="E40" s="272"/>
      <c r="F40" s="272"/>
    </row>
  </sheetData>
  <sheetProtection algorithmName="SHA-512" hashValue="YAsg9x94x4zlpATZSmPCPVwhQuuF8C7SsDbfkdYo4lyUM6F/ImgJInXMfEPjgB6v2juzVrQs91PbdX3L9QRQXA==" saltValue="G5DeQicqTXITzvPFMzvXzg==" spinCount="100000" sheet="1" objects="1" scenarios="1" selectLockedCells="1"/>
  <mergeCells count="2">
    <mergeCell ref="B22:G22"/>
    <mergeCell ref="B26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theme="4" tint="0.59999389629810485"/>
    <pageSetUpPr fitToPage="1"/>
  </sheetPr>
  <dimension ref="A1:O67"/>
  <sheetViews>
    <sheetView showGridLines="0" zoomScale="85" zoomScaleNormal="85" workbookViewId="0">
      <pane ySplit="7" topLeftCell="A8" activePane="bottomLeft" state="frozen"/>
      <selection activeCell="C10" sqref="C10"/>
      <selection pane="bottomLeft" activeCell="E24" sqref="E24"/>
    </sheetView>
  </sheetViews>
  <sheetFormatPr baseColWidth="10" defaultRowHeight="12.75"/>
  <cols>
    <col min="1" max="1" width="20.5703125" style="17" customWidth="1"/>
    <col min="2" max="2" width="12.85546875" style="136" customWidth="1"/>
    <col min="3" max="3" width="9.42578125" style="136" customWidth="1"/>
    <col min="4" max="4" width="10.28515625" style="136" customWidth="1"/>
    <col min="5" max="5" width="11.42578125" style="136"/>
    <col min="6" max="6" width="8.28515625" style="17" customWidth="1"/>
    <col min="7" max="9" width="11.42578125" style="17"/>
    <col min="10" max="10" width="13.7109375" style="17" customWidth="1"/>
    <col min="11" max="11" width="19.7109375" style="17" customWidth="1"/>
    <col min="12" max="16384" width="11.42578125" style="17"/>
  </cols>
  <sheetData>
    <row r="1" spans="1:13" ht="13.5" customHeight="1">
      <c r="A1" s="267"/>
      <c r="B1" s="20"/>
      <c r="C1" s="20"/>
      <c r="D1" s="20"/>
      <c r="E1" s="20"/>
      <c r="F1" s="20"/>
      <c r="G1" s="20"/>
      <c r="H1" s="20"/>
      <c r="I1" s="20"/>
      <c r="J1" s="20"/>
      <c r="K1" s="225"/>
      <c r="L1" s="18"/>
      <c r="M1" s="18"/>
    </row>
    <row r="2" spans="1:13" ht="44.25" customHeight="1">
      <c r="A2" s="24"/>
      <c r="B2" s="18"/>
      <c r="C2" s="18"/>
      <c r="D2" s="18"/>
      <c r="E2" s="18"/>
      <c r="F2" s="18"/>
      <c r="G2" s="18"/>
      <c r="H2" s="18"/>
      <c r="I2" s="18"/>
      <c r="J2" s="18"/>
      <c r="K2" s="64"/>
      <c r="L2" s="18"/>
      <c r="M2" s="18"/>
    </row>
    <row r="3" spans="1:13" ht="23.25">
      <c r="A3" s="24"/>
      <c r="B3" s="18"/>
      <c r="C3" s="18"/>
      <c r="D3" s="18"/>
      <c r="E3" s="18"/>
      <c r="F3" s="18"/>
      <c r="G3" s="18"/>
      <c r="H3" s="18"/>
      <c r="I3" s="18"/>
      <c r="J3" s="18"/>
      <c r="K3" s="64"/>
      <c r="L3" s="18"/>
      <c r="M3" s="18"/>
    </row>
    <row r="4" spans="1:13" ht="13.5" customHeight="1" thickBot="1">
      <c r="A4" s="62"/>
      <c r="B4" s="63"/>
      <c r="C4" s="63"/>
      <c r="D4" s="63"/>
      <c r="E4" s="63"/>
      <c r="F4" s="63"/>
      <c r="G4" s="63"/>
      <c r="H4" s="63"/>
      <c r="I4" s="63"/>
      <c r="J4" s="63"/>
      <c r="K4" s="27"/>
      <c r="L4" s="18"/>
      <c r="M4" s="18"/>
    </row>
    <row r="5" spans="1:13" ht="13.5" customHeight="1" thickBot="1">
      <c r="A5" s="62"/>
      <c r="B5" s="63"/>
      <c r="C5" s="385" t="s">
        <v>94</v>
      </c>
      <c r="D5" s="386"/>
      <c r="E5" s="386"/>
      <c r="F5" s="386"/>
      <c r="G5" s="386"/>
      <c r="H5" s="386"/>
      <c r="I5" s="386"/>
      <c r="J5" s="387"/>
      <c r="K5" s="64"/>
      <c r="L5" s="18"/>
      <c r="M5" s="18"/>
    </row>
    <row r="6" spans="1:13" ht="39" customHeight="1">
      <c r="A6" s="62"/>
      <c r="B6" s="381" t="s">
        <v>82</v>
      </c>
      <c r="C6" s="375" t="s">
        <v>75</v>
      </c>
      <c r="D6" s="376"/>
      <c r="E6" s="377" t="s">
        <v>85</v>
      </c>
      <c r="F6" s="376"/>
      <c r="G6" s="377" t="s">
        <v>83</v>
      </c>
      <c r="H6" s="376"/>
      <c r="I6" s="377" t="s">
        <v>84</v>
      </c>
      <c r="J6" s="376"/>
      <c r="K6" s="27"/>
      <c r="L6" s="18"/>
      <c r="M6" s="18"/>
    </row>
    <row r="7" spans="1:13" ht="24" thickBot="1">
      <c r="A7" s="62"/>
      <c r="B7" s="382"/>
      <c r="C7" s="383" t="str">
        <f>IF(ISBLANK('CALCUL SALAIRES'!M21),"",'CALCUL SALAIRES'!M21)</f>
        <v/>
      </c>
      <c r="D7" s="384"/>
      <c r="E7" s="388" t="str">
        <f>IF(ISBLANK('CALCUL SALAIRES'!N21),"",'CALCUL SALAIRES'!N21)</f>
        <v/>
      </c>
      <c r="F7" s="389"/>
      <c r="G7" s="379">
        <f>'CALCUL SALAIRES'!O21</f>
        <v>0</v>
      </c>
      <c r="H7" s="380"/>
      <c r="I7" s="379">
        <f>'CALCUL SALAIRES'!P21</f>
        <v>0</v>
      </c>
      <c r="J7" s="380"/>
      <c r="K7" s="27"/>
      <c r="L7" s="18"/>
      <c r="M7" s="18"/>
    </row>
    <row r="8" spans="1:13" ht="23.25">
      <c r="A8" s="62"/>
      <c r="B8" s="65"/>
      <c r="C8" s="66"/>
      <c r="D8" s="66"/>
      <c r="E8" s="66"/>
      <c r="F8" s="66"/>
      <c r="G8" s="16"/>
      <c r="H8" s="16"/>
      <c r="I8" s="16"/>
      <c r="J8" s="16"/>
      <c r="K8" s="27"/>
      <c r="L8" s="18"/>
      <c r="M8" s="18"/>
    </row>
    <row r="9" spans="1:13" s="71" customFormat="1" ht="12" thickBot="1">
      <c r="A9" s="67"/>
      <c r="B9" s="68"/>
      <c r="C9" s="68"/>
      <c r="D9" s="68"/>
      <c r="E9" s="68"/>
      <c r="F9" s="69"/>
      <c r="G9" s="69"/>
      <c r="H9" s="69"/>
      <c r="I9" s="69"/>
      <c r="J9" s="69"/>
      <c r="K9" s="70"/>
      <c r="L9" s="69"/>
      <c r="M9" s="69"/>
    </row>
    <row r="10" spans="1:13" ht="16.5" customHeight="1" thickBot="1">
      <c r="A10" s="72" t="s">
        <v>80</v>
      </c>
      <c r="B10" s="339" t="s">
        <v>89</v>
      </c>
      <c r="C10" s="340"/>
      <c r="D10" s="340"/>
      <c r="E10" s="341"/>
      <c r="F10" s="18"/>
      <c r="G10" s="73"/>
      <c r="H10" s="73"/>
      <c r="I10" s="73"/>
      <c r="J10" s="73"/>
      <c r="K10" s="74"/>
      <c r="L10" s="18"/>
      <c r="M10" s="18"/>
    </row>
    <row r="11" spans="1:13" ht="16.5" customHeight="1" thickBot="1">
      <c r="A11" s="72"/>
      <c r="B11" s="75"/>
      <c r="C11" s="75"/>
      <c r="D11" s="75"/>
      <c r="E11" s="75"/>
      <c r="F11" s="18"/>
      <c r="G11" s="73"/>
      <c r="H11" s="73"/>
      <c r="I11" s="73"/>
      <c r="J11" s="73"/>
      <c r="K11" s="74"/>
      <c r="L11" s="18"/>
      <c r="M11" s="18"/>
    </row>
    <row r="12" spans="1:13" ht="13.5" thickBot="1">
      <c r="A12" s="361" t="s">
        <v>93</v>
      </c>
      <c r="B12" s="362"/>
      <c r="C12" s="363" t="s">
        <v>180</v>
      </c>
      <c r="D12" s="364"/>
      <c r="E12" s="76"/>
      <c r="F12" s="73"/>
      <c r="G12" s="370" t="s">
        <v>93</v>
      </c>
      <c r="H12" s="371"/>
      <c r="I12" s="371"/>
      <c r="J12" s="268" t="s">
        <v>181</v>
      </c>
      <c r="K12" s="78"/>
      <c r="L12" s="18"/>
      <c r="M12" s="18"/>
    </row>
    <row r="13" spans="1:13" ht="48" customHeight="1">
      <c r="A13" s="240" t="s">
        <v>1</v>
      </c>
      <c r="B13" s="148" t="s">
        <v>98</v>
      </c>
      <c r="C13" s="232" t="s">
        <v>74</v>
      </c>
      <c r="D13" s="233" t="s">
        <v>6</v>
      </c>
      <c r="E13" s="80"/>
      <c r="F13" s="43"/>
      <c r="G13" s="365" t="s">
        <v>183</v>
      </c>
      <c r="H13" s="366"/>
      <c r="I13" s="366"/>
      <c r="J13" s="273"/>
      <c r="K13" s="83"/>
      <c r="L13" s="18"/>
      <c r="M13" s="18"/>
    </row>
    <row r="14" spans="1:13">
      <c r="A14" s="84" t="s">
        <v>2</v>
      </c>
      <c r="B14" s="236"/>
      <c r="C14" s="234">
        <v>0.36</v>
      </c>
      <c r="D14" s="85">
        <f>B14*C14*$G$7</f>
        <v>0</v>
      </c>
      <c r="E14" s="80"/>
      <c r="F14" s="86"/>
      <c r="G14" s="81"/>
      <c r="H14" s="82"/>
      <c r="I14" s="82"/>
      <c r="J14" s="81"/>
      <c r="K14" s="83"/>
      <c r="L14" s="18"/>
      <c r="M14" s="18"/>
    </row>
    <row r="15" spans="1:13">
      <c r="A15" s="84" t="s">
        <v>3</v>
      </c>
      <c r="B15" s="236"/>
      <c r="C15" s="234">
        <v>0.46</v>
      </c>
      <c r="D15" s="85">
        <f>B15*C15*$G$7</f>
        <v>0</v>
      </c>
      <c r="E15" s="80"/>
      <c r="F15" s="86"/>
      <c r="G15" s="367" t="s">
        <v>182</v>
      </c>
      <c r="H15" s="368"/>
      <c r="I15" s="368"/>
      <c r="J15" s="369"/>
      <c r="K15" s="83"/>
      <c r="L15" s="18"/>
      <c r="M15" s="18"/>
    </row>
    <row r="16" spans="1:13" ht="13.5" thickBot="1">
      <c r="A16" s="84" t="s">
        <v>4</v>
      </c>
      <c r="B16" s="236"/>
      <c r="C16" s="234">
        <v>0.5</v>
      </c>
      <c r="D16" s="85">
        <f>B16*C16*$G$7</f>
        <v>0</v>
      </c>
      <c r="E16" s="80"/>
      <c r="F16" s="86"/>
      <c r="G16" s="390"/>
      <c r="H16" s="391"/>
      <c r="I16" s="391"/>
      <c r="J16" s="392"/>
      <c r="K16" s="27"/>
      <c r="L16" s="18"/>
      <c r="M16" s="18"/>
    </row>
    <row r="17" spans="1:15" ht="13.5" thickBot="1">
      <c r="A17" s="87"/>
      <c r="B17" s="361" t="s">
        <v>92</v>
      </c>
      <c r="C17" s="362"/>
      <c r="D17" s="88">
        <f>SUM(D14:D16)</f>
        <v>0</v>
      </c>
      <c r="E17" s="76"/>
      <c r="F17" s="76"/>
      <c r="G17" s="393"/>
      <c r="H17" s="394"/>
      <c r="I17" s="394"/>
      <c r="J17" s="395"/>
      <c r="K17" s="90"/>
      <c r="L17" s="18"/>
      <c r="M17" s="18"/>
      <c r="O17" s="91"/>
    </row>
    <row r="18" spans="1:15">
      <c r="A18" s="87"/>
      <c r="B18" s="89"/>
      <c r="C18" s="89"/>
      <c r="D18" s="92"/>
      <c r="E18" s="76"/>
      <c r="F18" s="76"/>
      <c r="G18" s="393"/>
      <c r="H18" s="394"/>
      <c r="I18" s="394"/>
      <c r="J18" s="395"/>
      <c r="K18" s="90"/>
      <c r="L18" s="18"/>
      <c r="M18" s="18"/>
      <c r="O18" s="91"/>
    </row>
    <row r="19" spans="1:15">
      <c r="A19" s="87"/>
      <c r="B19" s="89"/>
      <c r="C19" s="89"/>
      <c r="D19" s="92"/>
      <c r="E19" s="76"/>
      <c r="F19" s="76"/>
      <c r="G19" s="396"/>
      <c r="H19" s="397"/>
      <c r="I19" s="397"/>
      <c r="J19" s="398"/>
      <c r="K19" s="90"/>
      <c r="L19" s="18"/>
      <c r="M19" s="18"/>
      <c r="O19" s="91"/>
    </row>
    <row r="20" spans="1:15">
      <c r="A20" s="87"/>
      <c r="B20" s="89"/>
      <c r="C20" s="89"/>
      <c r="D20" s="92"/>
      <c r="E20" s="76"/>
      <c r="F20" s="76"/>
      <c r="G20" s="235"/>
      <c r="H20" s="235"/>
      <c r="I20" s="235"/>
      <c r="J20" s="235"/>
      <c r="K20" s="90"/>
      <c r="L20" s="18"/>
      <c r="M20" s="18"/>
      <c r="O20" s="91"/>
    </row>
    <row r="21" spans="1:15" ht="13.5" thickBot="1">
      <c r="A21" s="87"/>
      <c r="B21" s="76"/>
      <c r="C21" s="76"/>
      <c r="D21" s="76"/>
      <c r="E21" s="76"/>
      <c r="F21" s="76"/>
      <c r="G21" s="18"/>
      <c r="H21" s="18"/>
      <c r="I21" s="18"/>
      <c r="J21" s="18"/>
      <c r="K21" s="27"/>
      <c r="L21" s="18"/>
      <c r="M21" s="18"/>
    </row>
    <row r="22" spans="1:15" ht="13.5" thickBot="1">
      <c r="A22" s="363" t="s">
        <v>7</v>
      </c>
      <c r="B22" s="364"/>
      <c r="C22" s="76"/>
      <c r="D22" s="76"/>
      <c r="E22" s="93" t="s">
        <v>17</v>
      </c>
      <c r="F22" s="93" t="s">
        <v>19</v>
      </c>
      <c r="G22" s="94" t="s">
        <v>0</v>
      </c>
      <c r="H22" s="94" t="s">
        <v>18</v>
      </c>
      <c r="I22" s="94" t="s">
        <v>19</v>
      </c>
      <c r="J22" s="94" t="s">
        <v>0</v>
      </c>
      <c r="K22" s="95" t="s">
        <v>6</v>
      </c>
      <c r="L22" s="18"/>
      <c r="M22" s="18"/>
    </row>
    <row r="23" spans="1:15">
      <c r="A23" s="24"/>
      <c r="B23" s="96" t="s">
        <v>8</v>
      </c>
      <c r="C23" s="97"/>
      <c r="D23" s="97"/>
      <c r="E23" s="237"/>
      <c r="F23" s="237"/>
      <c r="G23" s="98">
        <f>E23*F23</f>
        <v>0</v>
      </c>
      <c r="H23" s="237"/>
      <c r="I23" s="237"/>
      <c r="J23" s="98">
        <f>H23*I23</f>
        <v>0</v>
      </c>
      <c r="K23" s="99">
        <f>G23+J23</f>
        <v>0</v>
      </c>
      <c r="L23" s="18"/>
      <c r="M23" s="18"/>
    </row>
    <row r="24" spans="1:15">
      <c r="A24" s="100"/>
      <c r="B24" s="101" t="s">
        <v>16</v>
      </c>
      <c r="C24" s="97"/>
      <c r="D24" s="97"/>
      <c r="E24" s="237"/>
      <c r="F24" s="237"/>
      <c r="G24" s="98">
        <f>E24*F24</f>
        <v>0</v>
      </c>
      <c r="H24" s="237"/>
      <c r="I24" s="237"/>
      <c r="J24" s="98">
        <f>H24*I24</f>
        <v>0</v>
      </c>
      <c r="K24" s="99">
        <f>G24+J24</f>
        <v>0</v>
      </c>
      <c r="L24" s="18"/>
      <c r="M24" s="18"/>
    </row>
    <row r="25" spans="1:15">
      <c r="A25" s="100"/>
      <c r="B25" s="101"/>
      <c r="C25" s="97"/>
      <c r="D25" s="97"/>
      <c r="E25" s="102" t="s">
        <v>21</v>
      </c>
      <c r="F25" s="103" t="s">
        <v>19</v>
      </c>
      <c r="G25" s="103" t="s">
        <v>20</v>
      </c>
      <c r="H25" s="104"/>
      <c r="I25" s="104"/>
      <c r="J25" s="104"/>
      <c r="K25" s="105"/>
      <c r="L25" s="18"/>
      <c r="M25" s="18"/>
    </row>
    <row r="26" spans="1:15">
      <c r="A26" s="100"/>
      <c r="B26" s="101" t="s">
        <v>9</v>
      </c>
      <c r="C26" s="97"/>
      <c r="D26" s="97"/>
      <c r="E26" s="237"/>
      <c r="F26" s="237"/>
      <c r="G26" s="98">
        <f>E26*F26</f>
        <v>0</v>
      </c>
      <c r="H26" s="104"/>
      <c r="I26" s="104"/>
      <c r="J26" s="104"/>
      <c r="K26" s="105"/>
      <c r="L26" s="18"/>
      <c r="M26" s="18"/>
    </row>
    <row r="27" spans="1:15">
      <c r="A27" s="100"/>
      <c r="B27" s="101" t="s">
        <v>10</v>
      </c>
      <c r="C27" s="97"/>
      <c r="D27" s="97"/>
      <c r="E27" s="237"/>
      <c r="F27" s="237"/>
      <c r="G27" s="98">
        <f>E27*F27</f>
        <v>0</v>
      </c>
      <c r="H27" s="104"/>
      <c r="I27" s="104"/>
      <c r="J27" s="104"/>
      <c r="K27" s="105"/>
      <c r="M27" s="18"/>
    </row>
    <row r="28" spans="1:15" ht="13.5" thickBot="1">
      <c r="A28" s="100"/>
      <c r="B28" s="106" t="s">
        <v>11</v>
      </c>
      <c r="C28" s="107"/>
      <c r="D28" s="107"/>
      <c r="E28" s="238"/>
      <c r="F28" s="237"/>
      <c r="G28" s="98">
        <f>E28*F28</f>
        <v>0</v>
      </c>
      <c r="H28" s="104"/>
      <c r="I28" s="18"/>
      <c r="J28" s="18"/>
      <c r="K28" s="27"/>
      <c r="M28" s="18"/>
    </row>
    <row r="29" spans="1:15" ht="13.5" thickBot="1">
      <c r="A29" s="100"/>
      <c r="B29" s="363" t="s">
        <v>91</v>
      </c>
      <c r="C29" s="378"/>
      <c r="D29" s="378"/>
      <c r="E29" s="378"/>
      <c r="F29" s="364"/>
      <c r="G29" s="231">
        <f>SUM(G26:G28)+K23+K24</f>
        <v>0</v>
      </c>
      <c r="H29" s="92"/>
      <c r="I29" s="18"/>
      <c r="J29" s="18"/>
      <c r="K29" s="27"/>
      <c r="M29" s="18"/>
    </row>
    <row r="30" spans="1:15">
      <c r="A30" s="108"/>
      <c r="B30" s="76"/>
      <c r="C30" s="76"/>
      <c r="D30" s="76"/>
      <c r="E30" s="76"/>
      <c r="F30" s="73"/>
      <c r="G30" s="73"/>
      <c r="H30" s="348" t="s">
        <v>80</v>
      </c>
      <c r="I30" s="342" t="s">
        <v>23</v>
      </c>
      <c r="J30" s="343"/>
      <c r="K30" s="346">
        <f>D17+G29+J13</f>
        <v>0</v>
      </c>
      <c r="M30" s="18"/>
    </row>
    <row r="31" spans="1:15" ht="13.5" thickBot="1">
      <c r="A31" s="24"/>
      <c r="B31" s="109"/>
      <c r="C31" s="109"/>
      <c r="D31" s="109"/>
      <c r="E31" s="109"/>
      <c r="F31" s="89"/>
      <c r="G31" s="89"/>
      <c r="H31" s="349"/>
      <c r="I31" s="344"/>
      <c r="J31" s="345"/>
      <c r="K31" s="347"/>
      <c r="M31" s="18"/>
    </row>
    <row r="32" spans="1:15" ht="15.75">
      <c r="A32" s="24"/>
      <c r="B32" s="109"/>
      <c r="C32" s="109"/>
      <c r="D32" s="109"/>
      <c r="E32" s="109"/>
      <c r="F32" s="89"/>
      <c r="G32" s="89"/>
      <c r="H32" s="266"/>
      <c r="I32" s="110"/>
      <c r="J32" s="110"/>
      <c r="K32" s="111"/>
      <c r="M32" s="18"/>
    </row>
    <row r="33" spans="1:13" ht="16.5" thickBot="1">
      <c r="A33" s="72"/>
      <c r="B33" s="75"/>
      <c r="C33" s="75"/>
      <c r="D33" s="75"/>
      <c r="E33" s="75"/>
      <c r="F33" s="89"/>
      <c r="G33" s="89"/>
      <c r="H33" s="73"/>
      <c r="I33" s="110"/>
      <c r="J33" s="110"/>
      <c r="K33" s="111"/>
      <c r="M33" s="18"/>
    </row>
    <row r="34" spans="1:13" ht="16.5" thickBot="1">
      <c r="A34" s="72" t="s">
        <v>81</v>
      </c>
      <c r="B34" s="339" t="s">
        <v>90</v>
      </c>
      <c r="C34" s="340"/>
      <c r="D34" s="340"/>
      <c r="E34" s="341"/>
      <c r="F34" s="89"/>
      <c r="G34" s="89"/>
      <c r="H34" s="73"/>
      <c r="I34" s="110"/>
      <c r="J34" s="110"/>
      <c r="K34" s="111"/>
      <c r="M34" s="18"/>
    </row>
    <row r="35" spans="1:13" ht="24" customHeight="1">
      <c r="A35" s="108"/>
      <c r="B35" s="76"/>
      <c r="C35" s="76"/>
      <c r="D35" s="76"/>
      <c r="E35" s="76"/>
      <c r="F35" s="73"/>
      <c r="G35" s="112"/>
      <c r="H35" s="77"/>
      <c r="I35" s="22"/>
      <c r="J35" s="22"/>
      <c r="K35" s="113"/>
      <c r="M35" s="18"/>
    </row>
    <row r="36" spans="1:13" ht="27">
      <c r="A36" s="79" t="s">
        <v>189</v>
      </c>
      <c r="B36" s="114" t="s">
        <v>5</v>
      </c>
      <c r="C36" s="114" t="s">
        <v>185</v>
      </c>
      <c r="D36" s="114" t="s">
        <v>27</v>
      </c>
      <c r="E36" s="246"/>
      <c r="F36" s="399" t="s">
        <v>186</v>
      </c>
      <c r="G36" s="399"/>
      <c r="H36" s="262" t="s">
        <v>5</v>
      </c>
      <c r="I36" s="262" t="s">
        <v>185</v>
      </c>
      <c r="J36" s="262" t="s">
        <v>27</v>
      </c>
      <c r="K36" s="113"/>
      <c r="M36" s="18"/>
    </row>
    <row r="37" spans="1:13" ht="15.75">
      <c r="A37" s="247" t="s">
        <v>12</v>
      </c>
      <c r="B37" s="263">
        <v>70</v>
      </c>
      <c r="C37" s="248"/>
      <c r="D37" s="249">
        <f>B37*C37</f>
        <v>0</v>
      </c>
      <c r="E37" s="250"/>
      <c r="F37" s="355" t="s">
        <v>12</v>
      </c>
      <c r="G37" s="355"/>
      <c r="H37" s="263">
        <v>110</v>
      </c>
      <c r="I37" s="248"/>
      <c r="J37" s="249">
        <f>H37*I37</f>
        <v>0</v>
      </c>
      <c r="K37" s="113"/>
      <c r="M37" s="18"/>
    </row>
    <row r="38" spans="1:13" ht="15.75">
      <c r="A38" s="251" t="s">
        <v>13</v>
      </c>
      <c r="B38" s="263">
        <v>63</v>
      </c>
      <c r="C38" s="248"/>
      <c r="D38" s="249">
        <f>B38*C38</f>
        <v>0</v>
      </c>
      <c r="E38" s="250"/>
      <c r="F38" s="350" t="s">
        <v>13</v>
      </c>
      <c r="G38" s="350"/>
      <c r="H38" s="263">
        <v>99</v>
      </c>
      <c r="I38" s="248"/>
      <c r="J38" s="249">
        <f>H38*I38</f>
        <v>0</v>
      </c>
      <c r="K38" s="113"/>
      <c r="M38" s="18"/>
    </row>
    <row r="39" spans="1:13" ht="15.75">
      <c r="A39" s="251" t="s">
        <v>14</v>
      </c>
      <c r="B39" s="263">
        <v>56</v>
      </c>
      <c r="C39" s="248"/>
      <c r="D39" s="249">
        <f>B39*C39</f>
        <v>0</v>
      </c>
      <c r="E39" s="250"/>
      <c r="F39" s="350" t="s">
        <v>14</v>
      </c>
      <c r="G39" s="350"/>
      <c r="H39" s="263">
        <v>88</v>
      </c>
      <c r="I39" s="248"/>
      <c r="J39" s="249">
        <f>H39*I39</f>
        <v>0</v>
      </c>
      <c r="K39" s="113"/>
      <c r="M39" s="18"/>
    </row>
    <row r="40" spans="1:13" ht="15.75">
      <c r="A40" s="242" t="s">
        <v>15</v>
      </c>
      <c r="B40" s="264">
        <v>42</v>
      </c>
      <c r="C40" s="243"/>
      <c r="D40" s="249">
        <f>B40*C40</f>
        <v>0</v>
      </c>
      <c r="E40" s="250"/>
      <c r="F40" s="350" t="s">
        <v>15</v>
      </c>
      <c r="G40" s="350"/>
      <c r="H40" s="263">
        <v>66</v>
      </c>
      <c r="I40" s="248"/>
      <c r="J40" s="249">
        <f>H40*I40</f>
        <v>0</v>
      </c>
      <c r="K40" s="113"/>
      <c r="M40" s="18"/>
    </row>
    <row r="41" spans="1:13" ht="17.25" customHeight="1" thickBot="1">
      <c r="A41" s="242" t="s">
        <v>26</v>
      </c>
      <c r="B41" s="265"/>
      <c r="C41" s="243"/>
      <c r="D41" s="244">
        <f>B41*C41</f>
        <v>0</v>
      </c>
      <c r="E41" s="250"/>
      <c r="F41" s="351" t="s">
        <v>26</v>
      </c>
      <c r="G41" s="351"/>
      <c r="H41" s="265"/>
      <c r="I41" s="243"/>
      <c r="J41" s="244">
        <f>H41*I41</f>
        <v>0</v>
      </c>
      <c r="K41" s="113"/>
      <c r="M41" s="18"/>
    </row>
    <row r="42" spans="1:13" ht="13.5" customHeight="1" thickBot="1">
      <c r="A42" s="352" t="s">
        <v>22</v>
      </c>
      <c r="B42" s="353"/>
      <c r="C42" s="354"/>
      <c r="D42" s="245">
        <f>SUM(D37:D41)</f>
        <v>0</v>
      </c>
      <c r="E42" s="250"/>
      <c r="F42" s="352" t="s">
        <v>22</v>
      </c>
      <c r="G42" s="353"/>
      <c r="H42" s="353"/>
      <c r="I42" s="354"/>
      <c r="J42" s="245">
        <f>SUM(J37:J41)</f>
        <v>0</v>
      </c>
      <c r="K42" s="119"/>
      <c r="L42" s="43"/>
      <c r="M42" s="18"/>
    </row>
    <row r="43" spans="1:13" ht="13.5" customHeight="1">
      <c r="A43" s="252"/>
      <c r="B43" s="253"/>
      <c r="C43" s="253"/>
      <c r="D43" s="254"/>
      <c r="E43" s="250"/>
      <c r="F43" s="254"/>
      <c r="G43" s="255"/>
      <c r="H43" s="256"/>
      <c r="I43" s="257"/>
      <c r="J43" s="257"/>
      <c r="K43" s="119"/>
      <c r="L43" s="43"/>
      <c r="M43" s="18"/>
    </row>
    <row r="44" spans="1:13" ht="15.75">
      <c r="A44" s="258"/>
      <c r="B44" s="259"/>
      <c r="C44" s="259"/>
      <c r="D44" s="259"/>
      <c r="E44" s="259"/>
      <c r="F44" s="255"/>
      <c r="G44" s="260"/>
      <c r="H44" s="253"/>
      <c r="I44" s="120"/>
      <c r="J44" s="120"/>
      <c r="K44" s="121"/>
      <c r="L44" s="43"/>
      <c r="M44" s="18"/>
    </row>
    <row r="45" spans="1:13" ht="39">
      <c r="A45" s="287" t="s">
        <v>188</v>
      </c>
      <c r="B45" s="288" t="s">
        <v>5</v>
      </c>
      <c r="C45" s="288" t="s">
        <v>185</v>
      </c>
      <c r="D45" s="288" t="s">
        <v>6</v>
      </c>
      <c r="E45" s="246"/>
      <c r="F45" s="356" t="s">
        <v>194</v>
      </c>
      <c r="G45" s="356"/>
      <c r="H45" s="261" t="s">
        <v>5</v>
      </c>
      <c r="I45" s="261" t="s">
        <v>195</v>
      </c>
      <c r="J45" s="261" t="s">
        <v>27</v>
      </c>
      <c r="K45" s="119"/>
      <c r="L45" s="43"/>
      <c r="M45" s="18"/>
    </row>
    <row r="46" spans="1:13" ht="15.75" customHeight="1">
      <c r="A46" s="247" t="s">
        <v>12</v>
      </c>
      <c r="B46" s="263">
        <v>90</v>
      </c>
      <c r="C46" s="248"/>
      <c r="D46" s="249">
        <f>B46*C46</f>
        <v>0</v>
      </c>
      <c r="E46" s="250"/>
      <c r="F46" s="357" t="s">
        <v>198</v>
      </c>
      <c r="G46" s="358"/>
      <c r="H46" s="291"/>
      <c r="I46" s="289">
        <f>I7</f>
        <v>0</v>
      </c>
      <c r="J46" s="249">
        <f>H46*I46</f>
        <v>0</v>
      </c>
      <c r="K46" s="119"/>
      <c r="L46" s="43"/>
      <c r="M46" s="18"/>
    </row>
    <row r="47" spans="1:13" ht="16.5" thickBot="1">
      <c r="A47" s="251" t="s">
        <v>13</v>
      </c>
      <c r="B47" s="263">
        <v>81</v>
      </c>
      <c r="C47" s="248"/>
      <c r="D47" s="249">
        <f>B47*C47</f>
        <v>0</v>
      </c>
      <c r="E47" s="250"/>
      <c r="F47" s="359" t="s">
        <v>199</v>
      </c>
      <c r="G47" s="360"/>
      <c r="H47" s="290"/>
      <c r="I47" s="290"/>
      <c r="J47" s="249">
        <f>H47*I47</f>
        <v>0</v>
      </c>
      <c r="K47" s="113"/>
      <c r="M47" s="18"/>
    </row>
    <row r="48" spans="1:13" ht="16.5" thickBot="1">
      <c r="A48" s="251" t="s">
        <v>14</v>
      </c>
      <c r="B48" s="263">
        <v>72</v>
      </c>
      <c r="C48" s="248"/>
      <c r="D48" s="249">
        <f>B48*C48</f>
        <v>0</v>
      </c>
      <c r="E48" s="250"/>
      <c r="F48" s="352" t="s">
        <v>22</v>
      </c>
      <c r="G48" s="353"/>
      <c r="H48" s="353"/>
      <c r="I48" s="354"/>
      <c r="J48" s="245">
        <f>J46+J47</f>
        <v>0</v>
      </c>
      <c r="K48" s="113"/>
      <c r="M48" s="18"/>
    </row>
    <row r="49" spans="1:13" ht="15.75">
      <c r="A49" s="242" t="s">
        <v>15</v>
      </c>
      <c r="B49" s="264">
        <v>54</v>
      </c>
      <c r="C49" s="243"/>
      <c r="D49" s="249">
        <f>B49*C49</f>
        <v>0</v>
      </c>
      <c r="E49" s="250"/>
      <c r="K49" s="113"/>
      <c r="M49" s="18"/>
    </row>
    <row r="50" spans="1:13" ht="16.5" thickBot="1">
      <c r="A50" s="242" t="s">
        <v>26</v>
      </c>
      <c r="B50" s="265"/>
      <c r="C50" s="243"/>
      <c r="D50" s="244">
        <f>B50*C50</f>
        <v>0</v>
      </c>
      <c r="E50" s="250"/>
      <c r="K50" s="113"/>
      <c r="M50" s="18"/>
    </row>
    <row r="51" spans="1:13" ht="16.5" customHeight="1" thickBot="1">
      <c r="A51" s="352" t="s">
        <v>22</v>
      </c>
      <c r="B51" s="353"/>
      <c r="C51" s="354"/>
      <c r="D51" s="241">
        <f>SUM(D46:D50)</f>
        <v>0</v>
      </c>
      <c r="E51" s="250"/>
      <c r="K51" s="123"/>
      <c r="M51" s="18"/>
    </row>
    <row r="52" spans="1:13">
      <c r="A52" s="124"/>
      <c r="B52" s="125"/>
      <c r="C52" s="125"/>
      <c r="D52" s="92"/>
      <c r="E52" s="116"/>
      <c r="F52" s="92"/>
      <c r="G52" s="18"/>
      <c r="H52" s="348" t="s">
        <v>81</v>
      </c>
      <c r="I52" s="342" t="s">
        <v>22</v>
      </c>
      <c r="J52" s="343"/>
      <c r="K52" s="346">
        <f>D42+D51+J42+J48</f>
        <v>0</v>
      </c>
      <c r="M52" s="18"/>
    </row>
    <row r="53" spans="1:13" ht="13.5" thickBot="1">
      <c r="A53" s="124"/>
      <c r="B53" s="125"/>
      <c r="C53" s="125"/>
      <c r="D53" s="92"/>
      <c r="E53" s="116"/>
      <c r="F53" s="92"/>
      <c r="G53" s="18"/>
      <c r="H53" s="349"/>
      <c r="I53" s="344"/>
      <c r="J53" s="345"/>
      <c r="K53" s="347"/>
      <c r="M53" s="18"/>
    </row>
    <row r="54" spans="1:13" ht="15.75">
      <c r="A54" s="124"/>
      <c r="B54" s="125"/>
      <c r="C54" s="125"/>
      <c r="D54" s="92"/>
      <c r="E54" s="116"/>
      <c r="F54" s="92"/>
      <c r="G54" s="18"/>
      <c r="H54" s="266"/>
      <c r="I54" s="22"/>
      <c r="J54" s="22"/>
      <c r="K54" s="113"/>
      <c r="M54" s="18"/>
    </row>
    <row r="55" spans="1:13" ht="16.5" thickBot="1">
      <c r="A55" s="124"/>
      <c r="B55" s="125"/>
      <c r="C55" s="125"/>
      <c r="D55" s="92"/>
      <c r="E55" s="116"/>
      <c r="F55" s="92"/>
      <c r="G55" s="18"/>
      <c r="H55" s="18"/>
      <c r="I55" s="22"/>
      <c r="J55" s="22"/>
      <c r="K55" s="113"/>
      <c r="M55" s="18"/>
    </row>
    <row r="56" spans="1:13" ht="16.5" thickBot="1">
      <c r="A56" s="72" t="s">
        <v>86</v>
      </c>
      <c r="B56" s="339" t="s">
        <v>96</v>
      </c>
      <c r="C56" s="340"/>
      <c r="D56" s="340"/>
      <c r="E56" s="341"/>
      <c r="F56" s="18"/>
      <c r="G56" s="18"/>
      <c r="H56" s="43"/>
      <c r="I56" s="126"/>
      <c r="J56" s="126"/>
      <c r="K56" s="119"/>
      <c r="L56" s="43"/>
      <c r="M56" s="18"/>
    </row>
    <row r="57" spans="1:13" ht="15.75">
      <c r="A57" s="127"/>
      <c r="B57" s="77"/>
      <c r="C57" s="77"/>
      <c r="D57" s="77"/>
      <c r="E57" s="109"/>
      <c r="F57" s="18"/>
      <c r="G57" s="18"/>
      <c r="H57" s="43"/>
      <c r="I57" s="120"/>
      <c r="J57" s="120"/>
      <c r="K57" s="121"/>
      <c r="L57" s="43"/>
      <c r="M57" s="128"/>
    </row>
    <row r="58" spans="1:13" ht="24">
      <c r="A58" s="79" t="s">
        <v>95</v>
      </c>
      <c r="B58" s="114" t="s">
        <v>5</v>
      </c>
      <c r="C58" s="114" t="s">
        <v>195</v>
      </c>
      <c r="D58" s="114" t="s">
        <v>6</v>
      </c>
      <c r="E58" s="109"/>
      <c r="F58" s="18"/>
      <c r="G58" s="18"/>
      <c r="H58" s="43"/>
      <c r="I58" s="126"/>
      <c r="J58" s="126"/>
      <c r="K58" s="119"/>
      <c r="L58" s="43"/>
      <c r="M58" s="18"/>
    </row>
    <row r="59" spans="1:13" ht="15.75">
      <c r="A59" s="84" t="s">
        <v>196</v>
      </c>
      <c r="B59" s="115">
        <v>17.5</v>
      </c>
      <c r="C59" s="236"/>
      <c r="D59" s="115">
        <f>B59*C59</f>
        <v>0</v>
      </c>
      <c r="E59" s="109"/>
      <c r="F59" s="18"/>
      <c r="G59" s="18"/>
      <c r="H59" s="18"/>
      <c r="I59" s="22"/>
      <c r="J59" s="22"/>
      <c r="K59" s="113"/>
      <c r="M59" s="18"/>
    </row>
    <row r="60" spans="1:13" ht="15.75">
      <c r="A60" s="84" t="s">
        <v>197</v>
      </c>
      <c r="B60" s="115">
        <v>8.75</v>
      </c>
      <c r="C60" s="236"/>
      <c r="D60" s="115">
        <f>B60*C60</f>
        <v>0</v>
      </c>
      <c r="E60" s="109"/>
      <c r="F60" s="18"/>
      <c r="G60" s="18"/>
      <c r="H60" s="18"/>
      <c r="I60" s="22"/>
      <c r="J60" s="22"/>
      <c r="K60" s="113"/>
      <c r="M60" s="18"/>
    </row>
    <row r="61" spans="1:13" ht="16.5" thickBot="1">
      <c r="A61" s="129" t="s">
        <v>184</v>
      </c>
      <c r="B61" s="239"/>
      <c r="C61" s="239"/>
      <c r="D61" s="117">
        <f>B61*C61</f>
        <v>0</v>
      </c>
      <c r="E61" s="109"/>
      <c r="F61" s="18"/>
      <c r="G61" s="18"/>
      <c r="H61" s="18"/>
      <c r="I61" s="118"/>
      <c r="J61" s="118"/>
      <c r="K61" s="119"/>
      <c r="L61" s="43"/>
      <c r="M61" s="18"/>
    </row>
    <row r="62" spans="1:13" ht="13.5" thickBot="1">
      <c r="A62" s="363" t="s">
        <v>24</v>
      </c>
      <c r="B62" s="378"/>
      <c r="C62" s="364"/>
      <c r="D62" s="122">
        <f>SUM(D59:D61)</f>
        <v>0</v>
      </c>
      <c r="E62" s="109"/>
      <c r="F62" s="18"/>
      <c r="G62" s="18"/>
      <c r="H62" s="348" t="s">
        <v>86</v>
      </c>
      <c r="I62" s="342" t="s">
        <v>24</v>
      </c>
      <c r="J62" s="343"/>
      <c r="K62" s="346">
        <f>D62</f>
        <v>0</v>
      </c>
      <c r="L62" s="43"/>
      <c r="M62" s="18"/>
    </row>
    <row r="63" spans="1:13" ht="16.5" thickBot="1">
      <c r="A63" s="24"/>
      <c r="B63" s="109"/>
      <c r="C63" s="109"/>
      <c r="D63" s="109"/>
      <c r="E63" s="109"/>
      <c r="F63" s="18"/>
      <c r="G63" s="18"/>
      <c r="H63" s="349"/>
      <c r="I63" s="344"/>
      <c r="J63" s="345"/>
      <c r="K63" s="347"/>
      <c r="L63" s="43"/>
      <c r="M63" s="130"/>
    </row>
    <row r="64" spans="1:13" ht="16.5" thickBot="1">
      <c r="A64" s="24"/>
      <c r="B64" s="109"/>
      <c r="C64" s="109"/>
      <c r="D64" s="109"/>
      <c r="E64" s="109"/>
      <c r="F64" s="18"/>
      <c r="G64" s="18"/>
      <c r="H64" s="18"/>
      <c r="I64" s="120"/>
      <c r="J64" s="120"/>
      <c r="K64" s="131"/>
      <c r="L64" s="43"/>
      <c r="M64" s="130"/>
    </row>
    <row r="65" spans="1:12" ht="30.75" customHeight="1" thickBot="1">
      <c r="A65" s="132"/>
      <c r="B65" s="133"/>
      <c r="C65" s="133"/>
      <c r="D65" s="133"/>
      <c r="E65" s="372" t="s">
        <v>97</v>
      </c>
      <c r="F65" s="373"/>
      <c r="G65" s="373"/>
      <c r="H65" s="373"/>
      <c r="I65" s="373"/>
      <c r="J65" s="374"/>
      <c r="K65" s="220">
        <f>K30+K52+K62</f>
        <v>0</v>
      </c>
      <c r="L65" s="43"/>
    </row>
    <row r="66" spans="1:12" ht="25.5" customHeight="1">
      <c r="A66" s="43"/>
      <c r="B66" s="80"/>
      <c r="C66" s="80"/>
      <c r="D66" s="80"/>
      <c r="E66" s="80"/>
      <c r="F66" s="43"/>
      <c r="G66" s="134"/>
      <c r="H66" s="134"/>
      <c r="I66" s="134"/>
      <c r="J66" s="134"/>
      <c r="K66" s="135"/>
      <c r="L66" s="43"/>
    </row>
    <row r="67" spans="1:12">
      <c r="A67" s="18"/>
      <c r="B67" s="109"/>
      <c r="C67" s="109"/>
      <c r="D67" s="109"/>
      <c r="E67" s="109"/>
      <c r="F67" s="18"/>
      <c r="I67" s="43"/>
      <c r="J67" s="43"/>
      <c r="K67" s="43"/>
      <c r="L67" s="43"/>
    </row>
  </sheetData>
  <sheetProtection algorithmName="SHA-512" hashValue="kW41tBI6yAKZIaM3UZzU9id2p3K01KA7uL+SlD1iYkOE16w9HH+clavun8+ngQj4/9dUkUIEbw1tqLrhtuMqpQ==" saltValue="JFY9cypUX8SPqTkmzBYpmw==" spinCount="100000" sheet="1" objects="1" scenarios="1" selectLockedCells="1"/>
  <mergeCells count="46">
    <mergeCell ref="C5:J5"/>
    <mergeCell ref="E7:F7"/>
    <mergeCell ref="G7:H7"/>
    <mergeCell ref="G16:J19"/>
    <mergeCell ref="F36:G36"/>
    <mergeCell ref="E65:J65"/>
    <mergeCell ref="B10:E10"/>
    <mergeCell ref="C6:D6"/>
    <mergeCell ref="E6:F6"/>
    <mergeCell ref="G6:H6"/>
    <mergeCell ref="I6:J6"/>
    <mergeCell ref="B29:F29"/>
    <mergeCell ref="I30:J31"/>
    <mergeCell ref="H52:H53"/>
    <mergeCell ref="I7:J7"/>
    <mergeCell ref="B6:B7"/>
    <mergeCell ref="A62:C62"/>
    <mergeCell ref="I52:J53"/>
    <mergeCell ref="A42:C42"/>
    <mergeCell ref="A51:C51"/>
    <mergeCell ref="C7:D7"/>
    <mergeCell ref="A12:B12"/>
    <mergeCell ref="A22:B22"/>
    <mergeCell ref="B17:C17"/>
    <mergeCell ref="B34:E34"/>
    <mergeCell ref="H30:H31"/>
    <mergeCell ref="G13:I13"/>
    <mergeCell ref="G15:J15"/>
    <mergeCell ref="C12:D12"/>
    <mergeCell ref="G12:I12"/>
    <mergeCell ref="B56:E56"/>
    <mergeCell ref="I62:J63"/>
    <mergeCell ref="K62:K63"/>
    <mergeCell ref="H62:H63"/>
    <mergeCell ref="K30:K31"/>
    <mergeCell ref="F40:G40"/>
    <mergeCell ref="F41:G41"/>
    <mergeCell ref="F42:I42"/>
    <mergeCell ref="F37:G37"/>
    <mergeCell ref="F38:G38"/>
    <mergeCell ref="F39:G39"/>
    <mergeCell ref="F45:G45"/>
    <mergeCell ref="F48:I48"/>
    <mergeCell ref="F46:G46"/>
    <mergeCell ref="F47:G47"/>
    <mergeCell ref="K52:K53"/>
  </mergeCells>
  <phoneticPr fontId="4" type="noConversion"/>
  <conditionalFormatting sqref="C6:C8 I6:I8 G6:G8 E6:E8">
    <cfRule type="expression" dxfId="12" priority="2" stopIfTrue="1">
      <formula>$D$11=1</formula>
    </cfRule>
  </conditionalFormatting>
  <conditionalFormatting sqref="B6:B8">
    <cfRule type="expression" dxfId="11" priority="1" stopIfTrue="1">
      <formula>$D$11=1</formula>
    </cfRule>
  </conditionalFormatting>
  <dataValidations xWindow="226" yWindow="646" count="3">
    <dataValidation allowBlank="1" showInputMessage="1" showErrorMessage="1" promptTitle="Total frais repas" prompt="indiquer le montant total des repas frais réels" sqref="B61"/>
    <dataValidation allowBlank="1" showInputMessage="1" showErrorMessage="1" promptTitle="PU différents" prompt="Si différents tarifs, inscrire total et taper 1 dans colonne nbre_x000a__x000a_" sqref="E26"/>
    <dataValidation allowBlank="1" showInputMessage="1" showErrorMessage="1" promptTitle="PU différents" prompt="Saisir le montant total des justificatifs_x000a__x000a__x000a_" sqref="E27:E28"/>
  </dataValidations>
  <pageMargins left="0.43307086614173229" right="0.31496062992125984" top="0.70866141732283472" bottom="0.39370078740157483" header="0.39370078740157483" footer="0.15748031496062992"/>
  <pageSetup paperSize="9" scale="67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857250</xdr:colOff>
                <xdr:row>1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4" tint="0.79998168889431442"/>
    <pageSetUpPr fitToPage="1"/>
  </sheetPr>
  <dimension ref="A1:E19"/>
  <sheetViews>
    <sheetView showGridLines="0" workbookViewId="0">
      <selection activeCell="C13" sqref="C13"/>
    </sheetView>
  </sheetViews>
  <sheetFormatPr baseColWidth="10" defaultRowHeight="12.75"/>
  <cols>
    <col min="1" max="1" width="22.42578125" style="17" customWidth="1"/>
    <col min="2" max="5" width="18.7109375" style="17" customWidth="1"/>
    <col min="6" max="16384" width="11.42578125" style="17"/>
  </cols>
  <sheetData>
    <row r="1" spans="1:5" ht="18">
      <c r="A1" s="137"/>
    </row>
    <row r="2" spans="1:5" ht="13.5" customHeight="1"/>
    <row r="3" spans="1:5" ht="43.5" customHeight="1"/>
    <row r="4" spans="1:5" ht="18">
      <c r="A4" s="138"/>
    </row>
    <row r="5" spans="1:5">
      <c r="A5" s="139"/>
    </row>
    <row r="6" spans="1:5" ht="14.25">
      <c r="A6" s="140"/>
    </row>
    <row r="7" spans="1:5" ht="14.25">
      <c r="A7" s="140"/>
    </row>
    <row r="8" spans="1:5" ht="14.25">
      <c r="A8" s="400" t="s">
        <v>42</v>
      </c>
      <c r="B8" s="400"/>
      <c r="C8" s="400"/>
      <c r="D8" s="400"/>
      <c r="E8" s="400"/>
    </row>
    <row r="9" spans="1:5">
      <c r="A9" s="141"/>
    </row>
    <row r="10" spans="1:5">
      <c r="A10" s="402" t="s">
        <v>147</v>
      </c>
      <c r="B10" s="403" t="s">
        <v>201</v>
      </c>
      <c r="C10" s="404" t="s">
        <v>202</v>
      </c>
      <c r="D10" s="404" t="s">
        <v>203</v>
      </c>
      <c r="E10" s="404" t="s">
        <v>87</v>
      </c>
    </row>
    <row r="11" spans="1:5">
      <c r="A11" s="402"/>
      <c r="B11" s="403"/>
      <c r="C11" s="405"/>
      <c r="D11" s="405"/>
      <c r="E11" s="405"/>
    </row>
    <row r="12" spans="1:5" ht="24.95" customHeight="1">
      <c r="A12" s="224" t="s">
        <v>39</v>
      </c>
      <c r="B12" s="221"/>
      <c r="C12" s="221"/>
      <c r="D12" s="221"/>
      <c r="E12" s="222">
        <f>SUM(B12:D12)</f>
        <v>0</v>
      </c>
    </row>
    <row r="13" spans="1:5" ht="24.95" customHeight="1">
      <c r="A13" s="224" t="s">
        <v>40</v>
      </c>
      <c r="B13" s="221"/>
      <c r="C13" s="221"/>
      <c r="D13" s="221"/>
      <c r="E13" s="222">
        <f>SUM(B13:D13)</f>
        <v>0</v>
      </c>
    </row>
    <row r="14" spans="1:5" ht="24.95" customHeight="1">
      <c r="A14" s="224" t="s">
        <v>41</v>
      </c>
      <c r="B14" s="221"/>
      <c r="C14" s="221"/>
      <c r="D14" s="221"/>
      <c r="E14" s="222">
        <f>SUM(B14:D14)</f>
        <v>0</v>
      </c>
    </row>
    <row r="15" spans="1:5" ht="33.75" customHeight="1">
      <c r="A15" s="223" t="s">
        <v>87</v>
      </c>
      <c r="B15" s="222">
        <f>SUM(B12:B14)</f>
        <v>0</v>
      </c>
      <c r="C15" s="222">
        <f>SUM(C12:C14)</f>
        <v>0</v>
      </c>
      <c r="D15" s="222">
        <f>SUM(D12:D14)</f>
        <v>0</v>
      </c>
      <c r="E15" s="222">
        <f>SUM(E12:E14)</f>
        <v>0</v>
      </c>
    </row>
    <row r="16" spans="1:5">
      <c r="A16" s="142"/>
      <c r="B16" s="11"/>
      <c r="C16" s="11"/>
      <c r="D16" s="11"/>
      <c r="E16" s="11"/>
    </row>
    <row r="17" spans="1:5" ht="25.5" customHeight="1">
      <c r="A17" s="143"/>
      <c r="D17" s="144"/>
      <c r="E17" s="4"/>
    </row>
    <row r="18" spans="1:5" ht="14.25">
      <c r="A18" s="170"/>
    </row>
    <row r="19" spans="1:5" ht="83.25" customHeight="1">
      <c r="A19" s="401"/>
      <c r="B19" s="401"/>
      <c r="C19" s="401"/>
      <c r="D19" s="401"/>
      <c r="E19" s="401"/>
    </row>
  </sheetData>
  <sheetProtection algorithmName="SHA-512" hashValue="/uoUf3Y+xl8WdzcI0ylGrhyL4bBetYZkAZkC+R78nNJJzPgxoK9N6VOi8MOhZLr7yp1bG02sEjcPq7J6TFmUFw==" saltValue="Npd7qUia6jMW+ciK3Z2DKw==" spinCount="100000" sheet="1" objects="1" scenarios="1" selectLockedCells="1"/>
  <mergeCells count="7">
    <mergeCell ref="A8:E8"/>
    <mergeCell ref="A19:E19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B15:D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7" tint="0.39997558519241921"/>
    <pageSetUpPr fitToPage="1"/>
  </sheetPr>
  <dimension ref="B3:H19"/>
  <sheetViews>
    <sheetView workbookViewId="0">
      <selection activeCell="E25" sqref="E24:E25"/>
    </sheetView>
  </sheetViews>
  <sheetFormatPr baseColWidth="10" defaultRowHeight="12.75"/>
  <cols>
    <col min="2" max="2" width="18.28515625" customWidth="1"/>
    <col min="3" max="3" width="65.42578125" bestFit="1" customWidth="1"/>
    <col min="4" max="4" width="25" customWidth="1"/>
  </cols>
  <sheetData>
    <row r="3" spans="2:8">
      <c r="B3" s="161" t="s">
        <v>134</v>
      </c>
      <c r="C3" s="161" t="s">
        <v>121</v>
      </c>
      <c r="D3" s="161" t="s">
        <v>120</v>
      </c>
    </row>
    <row r="4" spans="2:8">
      <c r="B4">
        <v>1</v>
      </c>
      <c r="C4" s="163" t="s">
        <v>135</v>
      </c>
      <c r="D4" s="162"/>
    </row>
    <row r="5" spans="2:8">
      <c r="B5">
        <v>2</v>
      </c>
      <c r="C5" s="163" t="s">
        <v>122</v>
      </c>
      <c r="D5" s="162">
        <v>2690</v>
      </c>
    </row>
    <row r="6" spans="2:8">
      <c r="B6">
        <v>3</v>
      </c>
      <c r="C6" s="163" t="s">
        <v>123</v>
      </c>
      <c r="D6" s="162">
        <v>2690</v>
      </c>
      <c r="H6" s="161"/>
    </row>
    <row r="7" spans="2:8">
      <c r="B7">
        <v>4</v>
      </c>
      <c r="C7" s="163" t="s">
        <v>124</v>
      </c>
      <c r="D7" s="162">
        <v>2690</v>
      </c>
      <c r="H7" s="161"/>
    </row>
    <row r="8" spans="2:8">
      <c r="B8">
        <v>5</v>
      </c>
      <c r="C8" s="163" t="s">
        <v>125</v>
      </c>
      <c r="D8" s="162">
        <v>2990</v>
      </c>
    </row>
    <row r="9" spans="2:8">
      <c r="B9">
        <v>6</v>
      </c>
      <c r="C9" s="163" t="s">
        <v>126</v>
      </c>
      <c r="D9" s="162">
        <v>2990</v>
      </c>
    </row>
    <row r="10" spans="2:8">
      <c r="B10">
        <v>7</v>
      </c>
      <c r="C10" s="163" t="s">
        <v>127</v>
      </c>
      <c r="D10" s="162">
        <v>3490</v>
      </c>
    </row>
    <row r="11" spans="2:8">
      <c r="B11">
        <v>8</v>
      </c>
      <c r="C11" s="163" t="s">
        <v>128</v>
      </c>
      <c r="D11" s="162">
        <v>2990</v>
      </c>
    </row>
    <row r="12" spans="2:8">
      <c r="B12">
        <v>9</v>
      </c>
      <c r="C12" s="163" t="s">
        <v>129</v>
      </c>
      <c r="D12" s="162">
        <v>3490</v>
      </c>
    </row>
    <row r="13" spans="2:8">
      <c r="B13">
        <v>10</v>
      </c>
      <c r="C13" s="163" t="s">
        <v>130</v>
      </c>
      <c r="D13" s="162">
        <v>3790</v>
      </c>
    </row>
    <row r="14" spans="2:8">
      <c r="B14">
        <v>11</v>
      </c>
      <c r="C14" s="163" t="s">
        <v>131</v>
      </c>
      <c r="D14" s="162">
        <v>3790</v>
      </c>
    </row>
    <row r="15" spans="2:8">
      <c r="B15">
        <v>12</v>
      </c>
      <c r="C15" s="163" t="s">
        <v>132</v>
      </c>
      <c r="D15" s="162">
        <v>2990</v>
      </c>
    </row>
    <row r="16" spans="2:8">
      <c r="B16">
        <v>13</v>
      </c>
      <c r="C16" s="163" t="s">
        <v>133</v>
      </c>
      <c r="D16" s="162">
        <v>3490</v>
      </c>
    </row>
    <row r="17" spans="2:4">
      <c r="B17">
        <v>14</v>
      </c>
      <c r="C17" s="163" t="s">
        <v>138</v>
      </c>
      <c r="D17" s="162">
        <v>4190</v>
      </c>
    </row>
    <row r="18" spans="2:4">
      <c r="B18">
        <v>15</v>
      </c>
      <c r="C18" s="163" t="s">
        <v>139</v>
      </c>
      <c r="D18" s="162">
        <v>3490</v>
      </c>
    </row>
    <row r="19" spans="2:4">
      <c r="B19">
        <v>16</v>
      </c>
      <c r="C19" s="163" t="s">
        <v>140</v>
      </c>
      <c r="D19" s="162">
        <v>2890</v>
      </c>
    </row>
  </sheetData>
  <sheetProtection algorithmName="SHA-512" hashValue="He7+hY+xcbSdYEf2Cu0c6iKX3pFbZp5dCOdx3t5OeLhGb7rumHxUlnhAYgHy9gwYPOuduizD+g8Dy5PjKBrsLw==" saltValue="GZVRUzn1VHLO4GupFyNg6g==" spinCount="100000" sheet="1" objects="1" scenarios="1" selectLockedCells="1"/>
  <sortState ref="H6:H7">
    <sortCondition ref="H6"/>
  </sortState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CC99"/>
    <pageSetUpPr fitToPage="1"/>
  </sheetPr>
  <dimension ref="A1:F36"/>
  <sheetViews>
    <sheetView topLeftCell="A4" workbookViewId="0">
      <selection activeCell="F26" sqref="F26"/>
    </sheetView>
  </sheetViews>
  <sheetFormatPr baseColWidth="10" defaultRowHeight="12.75"/>
  <cols>
    <col min="1" max="1" width="14.42578125" style="146" customWidth="1"/>
    <col min="2" max="2" width="46" style="146" customWidth="1"/>
    <col min="3" max="3" width="29.5703125" style="146" customWidth="1"/>
    <col min="4" max="4" width="19" style="146" customWidth="1"/>
    <col min="5" max="5" width="29.140625" style="147" customWidth="1"/>
    <col min="6" max="6" width="27.85546875" style="146" customWidth="1"/>
    <col min="7" max="16384" width="11.42578125" style="146"/>
  </cols>
  <sheetData>
    <row r="1" spans="1:6" s="145" customFormat="1" ht="38.25">
      <c r="A1" s="230" t="s">
        <v>72</v>
      </c>
      <c r="B1" s="230" t="s">
        <v>55</v>
      </c>
      <c r="C1" s="230" t="s">
        <v>179</v>
      </c>
      <c r="D1" s="230" t="s">
        <v>177</v>
      </c>
      <c r="E1" s="230" t="s">
        <v>176</v>
      </c>
      <c r="F1" s="230" t="s">
        <v>178</v>
      </c>
    </row>
    <row r="2" spans="1:6">
      <c r="A2" s="226">
        <v>1</v>
      </c>
      <c r="B2" s="226" t="s">
        <v>73</v>
      </c>
      <c r="C2" s="226"/>
      <c r="D2" s="226"/>
      <c r="E2" s="227">
        <f>Tableau2[[#This Row],[Durée réglementaire en heures]]/7</f>
        <v>0</v>
      </c>
      <c r="F2" s="228">
        <v>0</v>
      </c>
    </row>
    <row r="3" spans="1:6">
      <c r="A3" s="226">
        <v>2</v>
      </c>
      <c r="B3" s="226" t="s">
        <v>99</v>
      </c>
      <c r="C3" s="226">
        <v>5460</v>
      </c>
      <c r="D3" s="229">
        <v>780</v>
      </c>
      <c r="E3" s="227">
        <f>Tableau2[[#This Row],[Durée réglementaire en heures]]/7</f>
        <v>780</v>
      </c>
      <c r="F3" s="228">
        <v>39</v>
      </c>
    </row>
    <row r="4" spans="1:6">
      <c r="A4" s="226">
        <v>3</v>
      </c>
      <c r="B4" s="226" t="s">
        <v>56</v>
      </c>
      <c r="C4" s="226">
        <v>4200</v>
      </c>
      <c r="D4" s="229">
        <v>600</v>
      </c>
      <c r="E4" s="227">
        <f>Tableau2[[#This Row],[Durée réglementaire en heures]]/7</f>
        <v>600</v>
      </c>
      <c r="F4" s="228">
        <v>30</v>
      </c>
    </row>
    <row r="5" spans="1:6">
      <c r="A5" s="226">
        <v>4</v>
      </c>
      <c r="B5" s="226" t="s">
        <v>57</v>
      </c>
      <c r="C5" s="226">
        <v>3200</v>
      </c>
      <c r="D5" s="229">
        <v>600</v>
      </c>
      <c r="E5" s="227">
        <f>Tableau2[[#This Row],[Durée réglementaire en heures]]/7</f>
        <v>457.14285714285717</v>
      </c>
      <c r="F5" s="228">
        <v>23</v>
      </c>
    </row>
    <row r="6" spans="1:6">
      <c r="A6" s="226">
        <v>5</v>
      </c>
      <c r="B6" s="226" t="s">
        <v>58</v>
      </c>
      <c r="C6" s="226">
        <v>4200</v>
      </c>
      <c r="D6" s="229">
        <v>600</v>
      </c>
      <c r="E6" s="227">
        <f>Tableau2[[#This Row],[Durée réglementaire en heures]]/7</f>
        <v>600</v>
      </c>
      <c r="F6" s="228">
        <v>30</v>
      </c>
    </row>
    <row r="7" spans="1:6" s="150" customFormat="1">
      <c r="A7" s="226">
        <v>6</v>
      </c>
      <c r="B7" s="226" t="s">
        <v>100</v>
      </c>
      <c r="C7" s="226">
        <v>3368</v>
      </c>
      <c r="D7" s="229">
        <v>0</v>
      </c>
      <c r="E7" s="227">
        <f>Tableau2[[#This Row],[Durée réglementaire en heures]]/7</f>
        <v>481.14285714285717</v>
      </c>
      <c r="F7" s="228">
        <v>24</v>
      </c>
    </row>
    <row r="8" spans="1:6">
      <c r="A8" s="226">
        <v>7</v>
      </c>
      <c r="B8" s="226" t="s">
        <v>59</v>
      </c>
      <c r="C8" s="226">
        <v>3260</v>
      </c>
      <c r="D8" s="229">
        <v>530.57142857142856</v>
      </c>
      <c r="E8" s="227">
        <f>Tableau2[[#This Row],[Durée réglementaire en heures]]/7</f>
        <v>465.71428571428572</v>
      </c>
      <c r="F8" s="228">
        <v>23</v>
      </c>
    </row>
    <row r="9" spans="1:6">
      <c r="A9" s="226">
        <v>8</v>
      </c>
      <c r="B9" s="226" t="s">
        <v>60</v>
      </c>
      <c r="C9" s="226">
        <v>3600</v>
      </c>
      <c r="D9" s="229">
        <v>514.28571428571433</v>
      </c>
      <c r="E9" s="227">
        <f>Tableau2[[#This Row],[Durée réglementaire en heures]]/7</f>
        <v>514.28571428571433</v>
      </c>
      <c r="F9" s="228">
        <v>26</v>
      </c>
    </row>
    <row r="10" spans="1:6">
      <c r="A10" s="226">
        <v>9</v>
      </c>
      <c r="B10" s="226" t="s">
        <v>61</v>
      </c>
      <c r="C10" s="226">
        <v>3423</v>
      </c>
      <c r="D10" s="229">
        <v>489</v>
      </c>
      <c r="E10" s="227">
        <f>Tableau2[[#This Row],[Durée réglementaire en heures]]/7</f>
        <v>489</v>
      </c>
      <c r="F10" s="228">
        <v>24</v>
      </c>
    </row>
    <row r="11" spans="1:6">
      <c r="A11" s="226">
        <v>10</v>
      </c>
      <c r="B11" s="226" t="s">
        <v>101</v>
      </c>
      <c r="C11" s="226">
        <v>3400</v>
      </c>
      <c r="D11" s="229">
        <v>493</v>
      </c>
      <c r="E11" s="227">
        <f>Tableau2[[#This Row],[Durée réglementaire en heures]]/7</f>
        <v>485.71428571428572</v>
      </c>
      <c r="F11" s="228">
        <v>24</v>
      </c>
    </row>
    <row r="12" spans="1:6">
      <c r="A12" s="226">
        <v>11</v>
      </c>
      <c r="B12" s="226" t="s">
        <v>62</v>
      </c>
      <c r="C12" s="226">
        <v>3160</v>
      </c>
      <c r="D12" s="229">
        <v>451.42857142857144</v>
      </c>
      <c r="E12" s="227">
        <f>Tableau2[[#This Row],[Durée réglementaire en heures]]/7</f>
        <v>451.42857142857144</v>
      </c>
      <c r="F12" s="228">
        <v>23</v>
      </c>
    </row>
    <row r="13" spans="1:6">
      <c r="A13" s="226">
        <v>12</v>
      </c>
      <c r="B13" s="226" t="s">
        <v>63</v>
      </c>
      <c r="C13" s="226">
        <v>3550</v>
      </c>
      <c r="D13" s="229">
        <v>451.42857142857144</v>
      </c>
      <c r="E13" s="227">
        <f>Tableau2[[#This Row],[Durée réglementaire en heures]]/7</f>
        <v>507.14285714285717</v>
      </c>
      <c r="F13" s="228">
        <v>25</v>
      </c>
    </row>
    <row r="14" spans="1:6">
      <c r="A14" s="226">
        <v>13</v>
      </c>
      <c r="B14" s="226" t="s">
        <v>64</v>
      </c>
      <c r="C14" s="226">
        <v>5198</v>
      </c>
      <c r="D14" s="229">
        <v>405.71428571428572</v>
      </c>
      <c r="E14" s="227">
        <f>Tableau2[[#This Row],[Durée réglementaire en heures]]/7</f>
        <v>742.57142857142856</v>
      </c>
      <c r="F14" s="228">
        <v>37</v>
      </c>
    </row>
    <row r="15" spans="1:6">
      <c r="A15" s="226">
        <v>14</v>
      </c>
      <c r="B15" s="226" t="s">
        <v>65</v>
      </c>
      <c r="C15" s="226">
        <v>2522</v>
      </c>
      <c r="D15" s="229">
        <v>360.28571428571428</v>
      </c>
      <c r="E15" s="227">
        <f>Tableau2[[#This Row],[Durée réglementaire en heures]]/7</f>
        <v>360.28571428571428</v>
      </c>
      <c r="F15" s="228">
        <v>18</v>
      </c>
    </row>
    <row r="16" spans="1:6">
      <c r="A16" s="226">
        <v>15</v>
      </c>
      <c r="B16" s="226" t="s">
        <v>102</v>
      </c>
      <c r="C16" s="226">
        <v>2235</v>
      </c>
      <c r="D16" s="229">
        <v>360</v>
      </c>
      <c r="E16" s="227">
        <f>Tableau2[[#This Row],[Durée réglementaire en heures]]/7</f>
        <v>319.28571428571428</v>
      </c>
      <c r="F16" s="228">
        <v>16</v>
      </c>
    </row>
    <row r="17" spans="1:6">
      <c r="A17" s="226">
        <v>16</v>
      </c>
      <c r="B17" s="226" t="s">
        <v>108</v>
      </c>
      <c r="C17" s="226">
        <v>49</v>
      </c>
      <c r="D17" s="229">
        <v>7</v>
      </c>
      <c r="E17" s="227">
        <f>Tableau2[[#This Row],[Durée réglementaire en heures]]/7</f>
        <v>7</v>
      </c>
      <c r="F17" s="228">
        <v>0.35</v>
      </c>
    </row>
    <row r="18" spans="1:6">
      <c r="A18" s="226">
        <v>17</v>
      </c>
      <c r="B18" s="226" t="s">
        <v>103</v>
      </c>
      <c r="C18" s="226">
        <v>2940</v>
      </c>
      <c r="D18" s="229">
        <v>487</v>
      </c>
      <c r="E18" s="227">
        <f>Tableau2[[#This Row],[Durée réglementaire en heures]]/7</f>
        <v>420</v>
      </c>
      <c r="F18" s="228">
        <v>21</v>
      </c>
    </row>
    <row r="19" spans="1:6">
      <c r="A19" s="226">
        <v>18</v>
      </c>
      <c r="B19" s="226" t="s">
        <v>66</v>
      </c>
      <c r="C19" s="226">
        <v>1930</v>
      </c>
      <c r="D19" s="229">
        <v>275.71428571428572</v>
      </c>
      <c r="E19" s="227">
        <f>Tableau2[[#This Row],[Durée réglementaire en heures]]/7</f>
        <v>275.71428571428572</v>
      </c>
      <c r="F19" s="228">
        <v>14</v>
      </c>
    </row>
    <row r="20" spans="1:6">
      <c r="A20" s="226">
        <v>19</v>
      </c>
      <c r="B20" s="226" t="s">
        <v>104</v>
      </c>
      <c r="C20" s="226">
        <v>3420</v>
      </c>
      <c r="D20" s="229">
        <v>248.57142857142858</v>
      </c>
      <c r="E20" s="227">
        <f>Tableau2[[#This Row],[Durée réglementaire en heures]]/7</f>
        <v>488.57142857142856</v>
      </c>
      <c r="F20" s="228">
        <v>24</v>
      </c>
    </row>
    <row r="21" spans="1:6">
      <c r="A21" s="226">
        <v>20</v>
      </c>
      <c r="B21" s="226" t="s">
        <v>204</v>
      </c>
      <c r="C21" s="226">
        <v>1585</v>
      </c>
      <c r="D21" s="229">
        <v>226</v>
      </c>
      <c r="E21" s="227">
        <f>Tableau2[[#This Row],[Durée réglementaire en heures]]/7</f>
        <v>226.42857142857142</v>
      </c>
      <c r="F21" s="228">
        <v>11</v>
      </c>
    </row>
    <row r="22" spans="1:6">
      <c r="A22" s="226">
        <v>21</v>
      </c>
      <c r="B22" s="226" t="s">
        <v>105</v>
      </c>
      <c r="C22" s="226">
        <v>1500</v>
      </c>
      <c r="D22" s="229">
        <v>214.28571428571428</v>
      </c>
      <c r="E22" s="227">
        <f>Tableau2[[#This Row],[Durée réglementaire en heures]]/7</f>
        <v>214.28571428571428</v>
      </c>
      <c r="F22" s="228">
        <v>11</v>
      </c>
    </row>
    <row r="23" spans="1:6">
      <c r="A23" s="226">
        <v>22</v>
      </c>
      <c r="B23" s="226" t="s">
        <v>106</v>
      </c>
      <c r="C23" s="226">
        <v>1540</v>
      </c>
      <c r="D23" s="229">
        <v>220</v>
      </c>
      <c r="E23" s="227">
        <f>Tableau2[[#This Row],[Durée réglementaire en heures]]/7</f>
        <v>220</v>
      </c>
      <c r="F23" s="228">
        <v>11</v>
      </c>
    </row>
    <row r="24" spans="1:6">
      <c r="A24" s="226">
        <v>23</v>
      </c>
      <c r="B24" s="226" t="s">
        <v>107</v>
      </c>
      <c r="C24" s="226">
        <v>1540</v>
      </c>
      <c r="D24" s="229">
        <v>220</v>
      </c>
      <c r="E24" s="227">
        <f>Tableau2[[#This Row],[Durée réglementaire en heures]]/7</f>
        <v>220</v>
      </c>
      <c r="F24" s="228">
        <v>11</v>
      </c>
    </row>
    <row r="25" spans="1:6">
      <c r="A25" s="226">
        <v>24</v>
      </c>
      <c r="B25" s="226" t="s">
        <v>67</v>
      </c>
      <c r="C25" s="226">
        <v>1435</v>
      </c>
      <c r="D25" s="229">
        <v>205</v>
      </c>
      <c r="E25" s="227">
        <f>Tableau2[[#This Row],[Durée réglementaire en heures]]/7</f>
        <v>205</v>
      </c>
      <c r="F25" s="228">
        <v>10</v>
      </c>
    </row>
    <row r="26" spans="1:6">
      <c r="A26" s="226">
        <v>25</v>
      </c>
      <c r="B26" s="226" t="s">
        <v>109</v>
      </c>
      <c r="C26" s="226">
        <v>1407</v>
      </c>
      <c r="D26" s="229">
        <v>201</v>
      </c>
      <c r="E26" s="227">
        <f>Tableau2[[#This Row],[Durée réglementaire en heures]]/7</f>
        <v>201</v>
      </c>
      <c r="F26" s="228">
        <v>10</v>
      </c>
    </row>
    <row r="27" spans="1:6">
      <c r="A27" s="226">
        <v>26</v>
      </c>
      <c r="B27" s="226" t="s">
        <v>68</v>
      </c>
      <c r="C27" s="226">
        <v>1200</v>
      </c>
      <c r="D27" s="229">
        <v>171.42857142857142</v>
      </c>
      <c r="E27" s="227">
        <f>Tableau2[[#This Row],[Durée réglementaire en heures]]/7</f>
        <v>171.42857142857142</v>
      </c>
      <c r="F27" s="228">
        <v>9</v>
      </c>
    </row>
    <row r="28" spans="1:6" s="149" customFormat="1">
      <c r="A28" s="226">
        <v>27</v>
      </c>
      <c r="B28" s="226" t="s">
        <v>69</v>
      </c>
      <c r="C28" s="226">
        <v>1360</v>
      </c>
      <c r="D28" s="229">
        <v>210</v>
      </c>
      <c r="E28" s="227">
        <f>Tableau2[[#This Row],[Durée réglementaire en heures]]/7</f>
        <v>194.28571428571428</v>
      </c>
      <c r="F28" s="228">
        <v>10</v>
      </c>
    </row>
    <row r="29" spans="1:6">
      <c r="A29" s="226">
        <v>28</v>
      </c>
      <c r="B29" s="226" t="s">
        <v>70</v>
      </c>
      <c r="C29" s="226">
        <v>1137</v>
      </c>
      <c r="D29" s="229">
        <v>162.85714285714286</v>
      </c>
      <c r="E29" s="227">
        <f>Tableau2[[#This Row],[Durée réglementaire en heures]]/7</f>
        <v>162.42857142857142</v>
      </c>
      <c r="F29" s="228">
        <v>8</v>
      </c>
    </row>
    <row r="30" spans="1:6">
      <c r="A30" s="226">
        <v>29</v>
      </c>
      <c r="B30" s="226" t="s">
        <v>143</v>
      </c>
      <c r="C30" s="226">
        <v>3600</v>
      </c>
      <c r="D30" s="229">
        <v>514</v>
      </c>
      <c r="E30" s="227">
        <f>Tableau2[[#This Row],[Durée réglementaire en heures]]/7</f>
        <v>514.28571428571433</v>
      </c>
      <c r="F30" s="228">
        <v>26</v>
      </c>
    </row>
    <row r="31" spans="1:6">
      <c r="A31" s="226">
        <v>30</v>
      </c>
      <c r="B31" s="226" t="s">
        <v>71</v>
      </c>
      <c r="C31" s="226">
        <v>1100</v>
      </c>
      <c r="D31" s="229">
        <v>157.14285714285714</v>
      </c>
      <c r="E31" s="227">
        <f>Tableau2[[#This Row],[Durée réglementaire en heures]]/7</f>
        <v>157.14285714285714</v>
      </c>
      <c r="F31" s="228">
        <v>8</v>
      </c>
    </row>
    <row r="32" spans="1:6">
      <c r="A32" s="226">
        <v>31</v>
      </c>
      <c r="B32" s="226" t="s">
        <v>146</v>
      </c>
      <c r="C32" s="226">
        <v>820</v>
      </c>
      <c r="D32" s="229">
        <v>117.14285714285714</v>
      </c>
      <c r="E32" s="227">
        <f>Tableau2[[#This Row],[Durée réglementaire en heures]]/7</f>
        <v>117.14285714285714</v>
      </c>
      <c r="F32" s="228">
        <v>6</v>
      </c>
    </row>
    <row r="33" spans="1:6">
      <c r="A33" s="226">
        <v>32</v>
      </c>
      <c r="B33" s="226" t="s">
        <v>175</v>
      </c>
      <c r="C33" s="226">
        <v>1470</v>
      </c>
      <c r="D33" s="229">
        <v>210</v>
      </c>
      <c r="E33" s="227">
        <f>Tableau2[[#This Row],[Durée réglementaire en heures]]/7</f>
        <v>210</v>
      </c>
      <c r="F33" s="228">
        <v>11</v>
      </c>
    </row>
    <row r="35" spans="1:6">
      <c r="B35" s="151"/>
    </row>
    <row r="36" spans="1:6">
      <c r="B36" s="151"/>
    </row>
  </sheetData>
  <sheetProtection algorithmName="SHA-512" hashValue="hVTJ7HjU9kUiSL+ZDeMA5OtaVXAJo0kuSLoKfrhfPJLSsgB3PMeK0Gdyz1OLnfJOwIeXAqTNlysEPlXtnpVuXQ==" saltValue="2GSOwHXXrI4mx0L0mqnDeg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DEMANDE DE PRISE EN CHARGE</vt:lpstr>
      <vt:lpstr>CALCUL SALAIRES</vt:lpstr>
      <vt:lpstr>ENSEIGNEMENT ORGANISME</vt:lpstr>
      <vt:lpstr>DEPLACEMENT REPAS HEBERGEMENT</vt:lpstr>
      <vt:lpstr>DETAIL PARTIE FINANCEE ETS</vt:lpstr>
      <vt:lpstr>LISTE DES GRADES ET CATEGORIES</vt:lpstr>
      <vt:lpstr>LISTE DES DIPLOMES + DUREE</vt:lpstr>
      <vt:lpstr>BASE_GRADES</vt:lpstr>
      <vt:lpstr>LISTE_DIPLOMES</vt:lpstr>
      <vt:lpstr>'CALCUL SALAIRES'!Zone_d_impression</vt:lpstr>
      <vt:lpstr>'ENSEIGNEMENT ORGANISME'!Zone_d_impression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anfh</dc:creator>
  <cp:lastModifiedBy>JEUNECOURT Julie</cp:lastModifiedBy>
  <cp:lastPrinted>2021-02-18T12:54:27Z</cp:lastPrinted>
  <dcterms:created xsi:type="dcterms:W3CDTF">2004-04-01T08:31:50Z</dcterms:created>
  <dcterms:modified xsi:type="dcterms:W3CDTF">2021-09-13T14:17:41Z</dcterms:modified>
</cp:coreProperties>
</file>