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tiff" ContentType="image/tiff"/>
  <Default Extension="rels" ContentType="application/vnd.openxmlformats-package.relationships+xml"/>
  <Default Extension="vml" ContentType="application/vnd.openxmlformats-officedocument.vmlDrawing"/>
  <Default Extension="wdp" ContentType="image/vnd.ms-photo"/>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209"/>
  <workbookPr showInkAnnotation="0" codeName="ThisWorkbook" hidePivotFieldList="1" autoCompressPictures="0"/>
  <mc:AlternateContent xmlns:mc="http://schemas.openxmlformats.org/markup-compatibility/2006">
    <mc:Choice Requires="x15">
      <x15ac:absPath xmlns:x15ac="http://schemas.microsoft.com/office/spreadsheetml/2010/11/ac" url="/Volumes/SD KARINE/KARINE TRANSCEND/ANFH/ARA/MALLETTE RESSOURCES DOCUMENTAIRES/"/>
    </mc:Choice>
  </mc:AlternateContent>
  <bookViews>
    <workbookView xWindow="0" yWindow="460" windowWidth="28800" windowHeight="16420" activeTab="2"/>
  </bookViews>
  <sheets>
    <sheet name="MODE D'EMPLOI" sheetId="8" r:id="rId1"/>
    <sheet name="DONNEES GENERIQUES A REMPLIR" sheetId="4" r:id="rId2"/>
    <sheet name="AUTODIAGNOSTIC Egalité pro" sheetId="7" r:id="rId3"/>
    <sheet name="DONNEES FOCUS A REMPLIR" sheetId="5" r:id="rId4"/>
    <sheet name="Feuil1" sheetId="9" r:id="rId5"/>
  </sheets>
  <externalReferences>
    <externalReference r:id="rId6"/>
  </externalReferences>
  <definedNames>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2">#REF!</definedName>
    <definedName name="DonneesRHGPECN">#REF!</definedName>
    <definedName name="DonneesRHGPECNAbsent3Jours" localSheetId="2">#REF!</definedName>
    <definedName name="DonneesRHGPECNAbsent3Jours">#REF!</definedName>
    <definedName name="DonneesRHGPECNAbsentCourt" localSheetId="2">#REF!</definedName>
    <definedName name="DonneesRHGPECNAbsentCourt">#REF!</definedName>
    <definedName name="DonneesRHGPECNAbsentLong" localSheetId="2">#REF!</definedName>
    <definedName name="DonneesRHGPECNAbsentLong">#REF!</definedName>
    <definedName name="DonneesRHGPECNAccident" localSheetId="2">#REF!</definedName>
    <definedName name="DonneesRHGPECNAccident">#REF!</definedName>
    <definedName name="DonneesRHGPECNEffectif" localSheetId="2">#REF!</definedName>
    <definedName name="DonneesRHGPECNEffectif">#REF!</definedName>
    <definedName name="DonneesRHGPECNMaladie" localSheetId="2">#REF!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2">#REF!</definedName>
    <definedName name="DonneesRHGPECNMUn">#REF!</definedName>
    <definedName name="DonneesRHGPECNMUnAbsent3Jours" localSheetId="2">#REF!</definedName>
    <definedName name="DonneesRHGPECNMUnAbsent3Jours">#REF!</definedName>
    <definedName name="DonneesRHGPECNMUnAbsentCourt" localSheetId="2">#REF!</definedName>
    <definedName name="DonneesRHGPECNMUnAbsentCourt">#REF!</definedName>
    <definedName name="DonneesRHGPECNMUnAbsentLong" localSheetId="2">#REF!</definedName>
    <definedName name="DonneesRHGPECNMUnAbsentLong">#REF!</definedName>
    <definedName name="DonneesRHGPECNMUnAccident" localSheetId="2">#REF!</definedName>
    <definedName name="DonneesRHGPECNMUnAccident">#REF!</definedName>
    <definedName name="DonneesRHGPECNMUnEffectif" localSheetId="2">#REF!</definedName>
    <definedName name="DonneesRHGPECNMUnEffectif">#REF!</definedName>
    <definedName name="DonneesRHGPECNMUnMaladie" localSheetId="2">#REF!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2">'AUTODIAGNOSTIC Egalité pro'!$A$1:$F$257</definedName>
  </definedNames>
  <calcPr calcId="150001" calcOnSave="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99" i="4" l="1"/>
  <c r="G91" i="4"/>
  <c r="G92" i="4"/>
  <c r="G93" i="4"/>
  <c r="G103" i="4"/>
  <c r="G104" i="4"/>
  <c r="G105" i="4"/>
  <c r="G107" i="4"/>
  <c r="G108" i="4"/>
  <c r="G109" i="4"/>
  <c r="G110" i="4"/>
  <c r="G111" i="4"/>
  <c r="G101" i="4"/>
  <c r="G100" i="4"/>
  <c r="E53" i="4"/>
  <c r="D53" i="4"/>
  <c r="E12" i="4"/>
  <c r="D12" i="4"/>
  <c r="D128" i="4"/>
  <c r="E4" i="5"/>
  <c r="F30" i="4"/>
  <c r="G30" i="4"/>
  <c r="H30" i="4"/>
  <c r="I30" i="4"/>
  <c r="F31" i="4"/>
  <c r="H31" i="4"/>
  <c r="F32" i="4"/>
  <c r="F33" i="4"/>
  <c r="H33" i="4"/>
  <c r="F34" i="4"/>
  <c r="G34" i="4"/>
  <c r="F26" i="4"/>
  <c r="G26" i="4"/>
  <c r="F27" i="4"/>
  <c r="H27" i="4"/>
  <c r="G27" i="4"/>
  <c r="I27" i="4"/>
  <c r="F28" i="4"/>
  <c r="F69" i="4"/>
  <c r="F70" i="4"/>
  <c r="H70" i="4"/>
  <c r="F71" i="4"/>
  <c r="H71" i="4"/>
  <c r="F72" i="4"/>
  <c r="G72" i="4"/>
  <c r="F73" i="4"/>
  <c r="G73" i="4"/>
  <c r="F74" i="4"/>
  <c r="H74" i="4"/>
  <c r="F75" i="4"/>
  <c r="G75" i="4"/>
  <c r="F76" i="4"/>
  <c r="H76" i="4"/>
  <c r="F77" i="4"/>
  <c r="G77" i="4"/>
  <c r="F78" i="4"/>
  <c r="H78" i="4"/>
  <c r="F52" i="4"/>
  <c r="H52" i="4"/>
  <c r="F53" i="4"/>
  <c r="H53" i="4"/>
  <c r="F62" i="4"/>
  <c r="G62" i="4"/>
  <c r="F63" i="4"/>
  <c r="H63" i="4"/>
  <c r="F64" i="4"/>
  <c r="G64" i="4"/>
  <c r="F65" i="4"/>
  <c r="H65" i="4"/>
  <c r="F66" i="4"/>
  <c r="F67" i="4"/>
  <c r="H67" i="4"/>
  <c r="F55" i="4"/>
  <c r="G55" i="4"/>
  <c r="F56" i="4"/>
  <c r="F57" i="4"/>
  <c r="F58" i="4"/>
  <c r="H58" i="4"/>
  <c r="F59" i="4"/>
  <c r="G59" i="4"/>
  <c r="F60" i="4"/>
  <c r="G60" i="4"/>
  <c r="F40" i="4"/>
  <c r="G40" i="4"/>
  <c r="F41" i="4"/>
  <c r="F42" i="4"/>
  <c r="G42" i="4"/>
  <c r="F43" i="4"/>
  <c r="H43" i="4"/>
  <c r="F10" i="4"/>
  <c r="G10" i="4"/>
  <c r="F11" i="4"/>
  <c r="H11" i="4"/>
  <c r="F16" i="4"/>
  <c r="F17" i="4"/>
  <c r="H17" i="4"/>
  <c r="F18" i="4"/>
  <c r="F20" i="4"/>
  <c r="F21" i="4"/>
  <c r="F22" i="4"/>
  <c r="G22" i="4"/>
  <c r="H22" i="4"/>
  <c r="I22" i="4"/>
  <c r="E169" i="7"/>
  <c r="D169" i="7"/>
  <c r="E166" i="7"/>
  <c r="D166" i="7"/>
  <c r="H18" i="5"/>
  <c r="H17" i="5"/>
  <c r="H14" i="5"/>
  <c r="H13" i="5"/>
  <c r="H12" i="5"/>
  <c r="H11" i="5"/>
  <c r="H28" i="4"/>
  <c r="E21" i="5"/>
  <c r="G21" i="5"/>
  <c r="E20" i="5"/>
  <c r="G20" i="5"/>
  <c r="F20" i="5"/>
  <c r="H20" i="5"/>
  <c r="B60" i="7"/>
  <c r="B59" i="7"/>
  <c r="B56" i="7"/>
  <c r="A55" i="7"/>
  <c r="B53" i="7"/>
  <c r="B52" i="7"/>
  <c r="B49" i="7"/>
  <c r="B48" i="7"/>
  <c r="B42" i="7"/>
  <c r="B39" i="7"/>
  <c r="B38" i="7"/>
  <c r="A37" i="7"/>
  <c r="B33" i="7"/>
  <c r="B32" i="7"/>
  <c r="B31" i="7"/>
  <c r="B28" i="7"/>
  <c r="B27" i="7"/>
  <c r="B26" i="7"/>
  <c r="B25" i="7"/>
  <c r="B24" i="7"/>
  <c r="A23" i="7"/>
  <c r="F49" i="4"/>
  <c r="F48" i="4"/>
  <c r="F47" i="4"/>
  <c r="F46" i="4"/>
  <c r="F45" i="4"/>
  <c r="E8" i="5"/>
  <c r="F8" i="5"/>
  <c r="E7" i="5"/>
  <c r="G7" i="5"/>
  <c r="E5" i="5"/>
  <c r="G5" i="5"/>
  <c r="G4" i="5"/>
  <c r="E3" i="5"/>
  <c r="G3" i="5"/>
  <c r="F3" i="5"/>
  <c r="H3" i="5"/>
  <c r="F135" i="4"/>
  <c r="G135" i="4"/>
  <c r="F132" i="4"/>
  <c r="H132" i="4"/>
  <c r="I97" i="4"/>
  <c r="F130" i="4"/>
  <c r="F129" i="4"/>
  <c r="F128" i="4"/>
  <c r="F120" i="4"/>
  <c r="G120" i="4"/>
  <c r="F121" i="4"/>
  <c r="H121" i="4"/>
  <c r="F119" i="4"/>
  <c r="H119" i="4"/>
  <c r="F116" i="4"/>
  <c r="G116" i="4"/>
  <c r="H116" i="4"/>
  <c r="I116" i="4"/>
  <c r="F115" i="4"/>
  <c r="G115" i="4"/>
  <c r="F114" i="4"/>
  <c r="G114" i="4"/>
  <c r="F89" i="4"/>
  <c r="H89" i="4"/>
  <c r="G71" i="4"/>
  <c r="H69" i="4"/>
  <c r="H66" i="4"/>
  <c r="H62" i="4"/>
  <c r="G56" i="4"/>
  <c r="G57" i="4"/>
  <c r="G58" i="4"/>
  <c r="H59" i="4"/>
  <c r="H55" i="4"/>
  <c r="F38" i="4"/>
  <c r="G21" i="4"/>
  <c r="H21" i="4"/>
  <c r="I21" i="4"/>
  <c r="G20" i="4"/>
  <c r="G18" i="4"/>
  <c r="H16" i="4"/>
  <c r="F12" i="4"/>
  <c r="H12" i="4"/>
  <c r="F13" i="4"/>
  <c r="G13" i="4"/>
  <c r="G132" i="4"/>
  <c r="G16" i="4"/>
  <c r="I16" i="4"/>
  <c r="G32" i="4"/>
  <c r="H20" i="4"/>
  <c r="I20" i="4"/>
  <c r="F4" i="5"/>
  <c r="H4" i="5"/>
  <c r="F7" i="5"/>
  <c r="H7" i="5"/>
  <c r="H135" i="4"/>
  <c r="H120" i="4"/>
  <c r="I120" i="4"/>
  <c r="H57" i="4"/>
  <c r="I57" i="4"/>
  <c r="G53" i="4"/>
  <c r="H18" i="4"/>
  <c r="H34" i="4"/>
  <c r="F5" i="5"/>
  <c r="H5" i="5"/>
  <c r="H41" i="4"/>
  <c r="H56" i="4"/>
  <c r="G69" i="4"/>
  <c r="G28" i="4"/>
  <c r="I28" i="4"/>
  <c r="H77" i="4"/>
  <c r="H64" i="4"/>
  <c r="I64" i="4"/>
  <c r="G63" i="4"/>
  <c r="I63" i="4"/>
  <c r="I62" i="4"/>
  <c r="G43" i="4"/>
  <c r="H40" i="4"/>
  <c r="I40" i="4"/>
  <c r="I53" i="4"/>
  <c r="G119" i="4"/>
  <c r="I119" i="4"/>
  <c r="I18" i="4"/>
  <c r="G12" i="4"/>
  <c r="I12" i="4"/>
  <c r="I132" i="4"/>
  <c r="H115" i="4"/>
  <c r="I115" i="4"/>
  <c r="H114" i="4"/>
  <c r="I59" i="4"/>
  <c r="G76" i="4"/>
  <c r="G65" i="4"/>
  <c r="I65" i="4"/>
  <c r="J67" i="4"/>
  <c r="G89" i="4"/>
  <c r="I89" i="4"/>
  <c r="G31" i="4"/>
  <c r="I31" i="4"/>
  <c r="I34" i="4"/>
  <c r="I69" i="4"/>
  <c r="H42" i="4"/>
  <c r="I42" i="4"/>
  <c r="F36" i="4"/>
  <c r="H10" i="4"/>
  <c r="I10" i="4"/>
  <c r="I58" i="4"/>
  <c r="I56" i="4"/>
  <c r="I55" i="4"/>
  <c r="I43" i="4"/>
  <c r="J43" i="4"/>
  <c r="I135" i="4"/>
  <c r="I114" i="4"/>
  <c r="G74" i="4"/>
  <c r="I74" i="4"/>
  <c r="I71" i="4"/>
  <c r="H73" i="4"/>
  <c r="I73" i="4"/>
  <c r="I77" i="4"/>
  <c r="I76" i="4"/>
  <c r="H75" i="4"/>
  <c r="I75" i="4"/>
  <c r="H72" i="4"/>
  <c r="I72" i="4"/>
  <c r="G8" i="5"/>
  <c r="H8" i="5"/>
  <c r="G66" i="4"/>
  <c r="I66" i="4"/>
  <c r="H32" i="4"/>
  <c r="I32" i="4"/>
  <c r="G33" i="4"/>
  <c r="I33" i="4"/>
  <c r="G70" i="4"/>
  <c r="I70" i="4"/>
  <c r="J78" i="4"/>
  <c r="G11" i="4"/>
  <c r="I11" i="4"/>
  <c r="H26" i="4"/>
  <c r="I26" i="4"/>
  <c r="G67" i="4"/>
  <c r="I67" i="4"/>
  <c r="H13" i="4"/>
  <c r="I13" i="4"/>
  <c r="G121" i="4"/>
  <c r="I121" i="4"/>
  <c r="J60" i="4"/>
  <c r="F24" i="4"/>
  <c r="J24" i="4"/>
  <c r="G17" i="4"/>
  <c r="I17" i="4"/>
  <c r="G52" i="4"/>
  <c r="I52" i="4"/>
  <c r="G78" i="4"/>
  <c r="I78" i="4"/>
  <c r="F21" i="5"/>
  <c r="H21" i="5"/>
  <c r="G41" i="4"/>
  <c r="I41" i="4"/>
  <c r="J53" i="4"/>
  <c r="H60" i="4"/>
  <c r="I60" i="4"/>
</calcChain>
</file>

<file path=xl/comments1.xml><?xml version="1.0" encoding="utf-8"?>
<comments xmlns="http://schemas.openxmlformats.org/spreadsheetml/2006/main">
  <authors>
    <author>SAYCHANH Jenna</author>
  </authors>
  <commentList>
    <comment ref="A6" authorId="0">
      <text>
        <r>
          <rPr>
            <sz val="9"/>
            <color indexed="81"/>
            <rFont val="Tahoma"/>
            <family val="2"/>
          </rPr>
          <t xml:space="preserve">Personnalisez 
</t>
        </r>
      </text>
    </comment>
    <comment ref="E7" authorId="0">
      <text>
        <r>
          <rPr>
            <b/>
            <sz val="9"/>
            <color indexed="81"/>
            <rFont val="Tahoma"/>
            <family val="2"/>
          </rPr>
          <t>ANFH:</t>
        </r>
        <r>
          <rPr>
            <sz val="9"/>
            <color indexed="81"/>
            <rFont val="Tahoma"/>
            <family val="2"/>
          </rPr>
          <t xml:space="preserve">
Renseignez l'exercice de référence</t>
        </r>
      </text>
    </comment>
  </commentList>
</comments>
</file>

<file path=xl/sharedStrings.xml><?xml version="1.0" encoding="utf-8"?>
<sst xmlns="http://schemas.openxmlformats.org/spreadsheetml/2006/main" count="350" uniqueCount="244">
  <si>
    <t>H</t>
  </si>
  <si>
    <t>F</t>
  </si>
  <si>
    <t>TOTAL</t>
  </si>
  <si>
    <t>EFFECTIF PHYSIQUE</t>
  </si>
  <si>
    <t>EFFECTIF ETPR</t>
  </si>
  <si>
    <t>CDD</t>
  </si>
  <si>
    <t>CDI</t>
  </si>
  <si>
    <t>% H</t>
  </si>
  <si>
    <t>% F</t>
  </si>
  <si>
    <t>EFFECTIF PNM TEMPS PLEIN</t>
  </si>
  <si>
    <t>EFFECTIF PNM TEMPS PARTIEL</t>
  </si>
  <si>
    <t>EFFECTIF GLOBAL TEMPS PLEIN</t>
  </si>
  <si>
    <t>EFFECTIF GLOBAL TEMPS PARTIEL</t>
  </si>
  <si>
    <t>CF INDIC 6a</t>
  </si>
  <si>
    <t>CF INDIC 7</t>
  </si>
  <si>
    <t>CF INDIC 10</t>
  </si>
  <si>
    <t>CF INDIC 19</t>
  </si>
  <si>
    <t>CF INDIC 20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</si>
  <si>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</si>
  <si>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</si>
  <si>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</si>
  <si>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</si>
  <si>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</si>
  <si>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</si>
  <si>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Proportion de femmes "cadres de santé paramédicaux infirmiers" au regard du nombre de femmes au sein de toute la population infirmière</t>
  </si>
  <si>
    <t>Proportion de femmes "cadres supérieurs de santé paramédicaux infirmiers" au regard du nombre de femmes au sein de toute la population infirmière</t>
  </si>
  <si>
    <t>Proportion d'hommes "cadres de santé paramédicaux infirmiers" au regard du nombre d'hommes au sein de toute la population infirmière</t>
  </si>
  <si>
    <t>Proportion d'hommes "cadres supérieurs de santé paramédicaux infirmiers" au regard du nombre d'hommes au sein de toute la population infirmière</t>
  </si>
  <si>
    <t>Proportion d'hommes "chefs de pôle praticiens hospitaliers" au regard de la population masculine des praticiens hospitaliers temps plein</t>
  </si>
  <si>
    <t>CF INDIC 6</t>
  </si>
  <si>
    <t>CF INDIC 21</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</si>
  <si>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</si>
  <si>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</si>
  <si>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</si>
  <si>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</si>
  <si>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</si>
  <si>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</si>
  <si>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</si>
  <si>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</si>
  <si>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</si>
  <si>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</si>
  <si>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 xml:space="preserve"> &lt;25 ANS</t>
  </si>
  <si>
    <t xml:space="preserve"> 25 - 40 ANS</t>
  </si>
  <si>
    <t xml:space="preserve"> 41 - 55 ANS</t>
  </si>
  <si>
    <t xml:space="preserve"> &gt;55 ANS</t>
  </si>
  <si>
    <t>PART DES PRIMES et INDEMNITES en pourcentage de la Rémunération globale du PM</t>
  </si>
  <si>
    <t>Sommaire</t>
  </si>
  <si>
    <t>I Analyse de l'effectif par genre</t>
  </si>
  <si>
    <t>Age moyen par Genre</t>
  </si>
  <si>
    <t>III Analyse des recrutements et départs par genre</t>
  </si>
  <si>
    <t>V Analyse des études promotionnelles par genre</t>
  </si>
  <si>
    <t>Etudes promotionnelles</t>
  </si>
  <si>
    <t>VI Analyse de la rémunération par genre</t>
  </si>
  <si>
    <t>VII Analyse des conditions de travail par genre</t>
  </si>
  <si>
    <t>IX Analyse de l'organisation du travail et Equilibre vie privée/vie professionnelle par genre</t>
  </si>
  <si>
    <t>Facilités d'accès à la Crèche</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</si>
  <si>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</si>
  <si>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</si>
  <si>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</si>
  <si>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</si>
  <si>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</si>
  <si>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</si>
  <si>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</si>
  <si>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</si>
  <si>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</si>
  <si>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</si>
  <si>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</si>
  <si>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</si>
  <si>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</si>
  <si>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</si>
  <si>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</si>
  <si>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</si>
  <si>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</si>
  <si>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</si>
  <si>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</si>
  <si>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</si>
  <si>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</si>
  <si>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</si>
  <si>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</si>
  <si>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 l'effectif physique par genre:</t>
  </si>
  <si>
    <t>Répartition des ETPR par genre:</t>
  </si>
  <si>
    <t>Répartition des ETPR du PNM et du PM par statut</t>
  </si>
  <si>
    <t>Répartition des ETPR du PNM par catégorie et filière</t>
  </si>
  <si>
    <t>Age moyen du Personnel Médical</t>
  </si>
  <si>
    <t>Répartition de l’effectif physique du PNM temps partiel, temps plein, par statut et catégorie</t>
  </si>
  <si>
    <t>Le taux de femmes et d'hommes parmi les agents à temps partiel au sein du PNM</t>
  </si>
  <si>
    <t>Turnover</t>
  </si>
  <si>
    <t>Nombre de départs en études promotionnelles par genre</t>
  </si>
  <si>
    <t>Le nombre d'Accidents de travail du PNM par filière</t>
  </si>
  <si>
    <t>Absentéisme pour motif médical</t>
  </si>
  <si>
    <t>Le nombre de Congés Parentaux par genre</t>
  </si>
  <si>
    <t>Le nombre de jours Enfant Malade</t>
  </si>
  <si>
    <t>Nombre de places</t>
  </si>
  <si>
    <t>Nombre de places offertes</t>
  </si>
  <si>
    <t>Nombre de demandes insatisfaites</t>
  </si>
  <si>
    <t>Nombre</t>
  </si>
  <si>
    <t>Effectif</t>
  </si>
  <si>
    <t>ETPR</t>
  </si>
  <si>
    <t>Age moyen par Filière</t>
  </si>
  <si>
    <t>TAUX D'ABSENTEISME</t>
  </si>
  <si>
    <t>PM</t>
  </si>
  <si>
    <t>PNM</t>
  </si>
  <si>
    <t>TAUX TURNOVER</t>
  </si>
  <si>
    <t>Nombre d'ACCIDENTS DE TRAVAIL</t>
  </si>
  <si>
    <t>ETUDES PROMOTIONNELLES</t>
  </si>
  <si>
    <t xml:space="preserve">PNM </t>
  </si>
  <si>
    <t xml:space="preserve">TEMPS PLEIN </t>
  </si>
  <si>
    <t>TEMPS PARTIEL</t>
  </si>
  <si>
    <t>Total %</t>
  </si>
  <si>
    <t>CF INDIC 1</t>
  </si>
  <si>
    <t>TAUX</t>
  </si>
  <si>
    <t>Taux de femmes et d'hommes parmi les agents à Temps partiel</t>
  </si>
  <si>
    <t>Turnover de l'effectif</t>
  </si>
  <si>
    <t>PART DES PRIMES et INDEMNITES en pourcentage de la Rémunération globale du PNM</t>
  </si>
  <si>
    <t>NOMBRE D'ABSENCES</t>
  </si>
  <si>
    <t>CF INDIC 6b</t>
  </si>
  <si>
    <t>NOMBRE</t>
  </si>
  <si>
    <t>Montant</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</si>
  <si>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</si>
  <si>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</si>
  <si>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</si>
  <si>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</si>
  <si>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</si>
  <si>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</si>
  <si>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</si>
  <si>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</si>
  <si>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</si>
  <si>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</si>
  <si>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Le nombre de Maladies Professionnelles (et maladies reconnues imputables au service)</t>
  </si>
  <si>
    <t>Nombre de MALADIES PROFESSIONNELLES</t>
  </si>
  <si>
    <t>Bénéfciaires d'un congé parental</t>
  </si>
  <si>
    <t>Rémunérations moyennes brutes, primes et indemnités comprises</t>
  </si>
  <si>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PNM</t>
    </r>
  </si>
  <si>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PM</t>
    </r>
  </si>
  <si>
    <t>Rémunérations moyennes brutes, primes et indemnités comprises, du PNM par statut et catégorie</t>
  </si>
  <si>
    <t>Filière Soignante</t>
  </si>
  <si>
    <t>Nombre de départs en congé parental par genre
Proportion de femmes et d'hommes parmi les bénéficiaires d'un congé parental</t>
  </si>
  <si>
    <t>NE PAS REMPLIR NI MODIFIER</t>
  </si>
  <si>
    <t>Proportion de femmes et d'hommes infirmier-e-s aux postes d'encadrement</t>
  </si>
  <si>
    <t>Autres PM</t>
  </si>
  <si>
    <t xml:space="preserve">Etape </t>
  </si>
  <si>
    <t>Onglet</t>
  </si>
  <si>
    <t>Actions</t>
  </si>
  <si>
    <t>Données génériques à remplir</t>
  </si>
  <si>
    <t>Données Focus à remplir</t>
  </si>
  <si>
    <t>Autodiagnostic Egalité pro</t>
  </si>
  <si>
    <r>
      <t xml:space="preserve">Renseigner la </t>
    </r>
    <r>
      <rPr>
        <b/>
        <sz val="11"/>
        <color theme="9" tint="-0.249977111117893"/>
        <rFont val="Calibri"/>
        <family val="2"/>
        <scheme val="minor"/>
      </rPr>
      <t>« fiche identité de l’établissement »</t>
    </r>
    <r>
      <rPr>
        <sz val="11"/>
        <color theme="1"/>
        <rFont val="Calibri"/>
        <family val="2"/>
        <scheme val="minor"/>
      </rPr>
      <t>, page 3.</t>
    </r>
  </si>
  <si>
    <t>Conseil &amp; formation</t>
  </si>
  <si>
    <t>Stratégie, organisation et développement des ressources humaines</t>
  </si>
  <si>
    <r>
      <t>Antenne SUD</t>
    </r>
    <r>
      <rPr>
        <sz val="8"/>
        <color rgb="FF2A3B80"/>
        <rFont val="Calibri"/>
        <family val="2"/>
        <scheme val="minor"/>
      </rPr>
      <t xml:space="preserve">  </t>
    </r>
    <r>
      <rPr>
        <sz val="8"/>
        <color theme="1"/>
        <rFont val="Calibri"/>
        <family val="2"/>
        <scheme val="minor"/>
      </rPr>
      <t>60 Chemin de Fontanille - BP 91502 84916 AVIGNON Cedex 9</t>
    </r>
  </si>
  <si>
    <r>
      <t>Antenne EST</t>
    </r>
    <r>
      <rPr>
        <sz val="8"/>
        <color theme="1"/>
        <rFont val="Calibri"/>
        <family val="2"/>
        <scheme val="minor"/>
      </rPr>
      <t xml:space="preserve">  10 place Charles Beraudier 69428 LYON Cedex 03</t>
    </r>
  </si>
  <si>
    <r>
      <t>Antenne OUEST</t>
    </r>
    <r>
      <rPr>
        <sz val="8"/>
        <color theme="1"/>
        <rFont val="Calibri"/>
        <family val="2"/>
        <scheme val="minor"/>
      </rPr>
      <t xml:space="preserve">  Espace Performance 2B, avenue du Prfesseur Jean Rouxel 44470 CARQUEFOU</t>
    </r>
  </si>
  <si>
    <r>
      <t>Antenne CENTRE</t>
    </r>
    <r>
      <rPr>
        <sz val="8"/>
        <color theme="1"/>
        <rFont val="Calibri"/>
        <family val="2"/>
        <scheme val="minor"/>
      </rPr>
      <t xml:space="preserve">  19 rue du Montant 63540 ROMAGNAT</t>
    </r>
  </si>
  <si>
    <r>
      <t>Antenne  NORD</t>
    </r>
    <r>
      <rPr>
        <sz val="8"/>
        <color theme="1"/>
        <rFont val="Calibri"/>
        <family val="2"/>
        <scheme val="minor"/>
      </rPr>
      <t xml:space="preserve">  30 rue Victor Hugo 92300 LEVALLOIS-PERRET</t>
    </r>
  </si>
  <si>
    <t>Tel : 04 90 32 37 84  E-mail : cmarie@iorga.fr www.iorga-itaque.com</t>
  </si>
  <si>
    <r>
      <t xml:space="preserve">ITAQUE iORGA Group </t>
    </r>
    <r>
      <rPr>
        <b/>
        <sz val="11"/>
        <color theme="1"/>
        <rFont val="Calibri"/>
        <family val="2"/>
        <scheme val="minor"/>
      </rPr>
      <t>- 60 Chemin de Fontanille - BP 91502, 84916 AVIGNON Cedex 9</t>
    </r>
  </si>
  <si>
    <r>
      <t xml:space="preserve">Imprimer : Fichier- imprimer
</t>
    </r>
    <r>
      <rPr>
        <b/>
        <sz val="11"/>
        <color rgb="FFFF0000"/>
        <rFont val="Calibri"/>
        <family val="2"/>
        <scheme val="minor"/>
      </rPr>
      <t>Conseil</t>
    </r>
    <r>
      <rPr>
        <sz val="11"/>
        <color theme="1"/>
        <rFont val="Calibri"/>
        <family val="2"/>
        <scheme val="minor"/>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</si>
  <si>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t>Focus sur les effectifs des infirmier-e-s et praticien-ne-s hospitaliers (en effectifs physiques)</t>
  </si>
  <si>
    <t>Focus sur les effectifs des infirmier-e-s praticien-ne-s hospitalier-e-s (en effectifs physiques)</t>
  </si>
  <si>
    <t>Proportion de femmes "cheffes de pôle praticiennes hospitalières" au regard de la population féminine des praticiennes hospitalières temps plein</t>
  </si>
  <si>
    <t>Promotion des chefs de pôle Praticien-ne-s Hospitalier-e-s</t>
  </si>
  <si>
    <t>Focus Carrière Infirmières / Infirmiers</t>
  </si>
  <si>
    <t>Indice majoré de Rémunération</t>
  </si>
  <si>
    <t>Indice moyen des cadres supérieurs de santé paramédicaux infirmiers</t>
  </si>
  <si>
    <t>Indice moyen des cadres de santé paramédicaux infirmiers</t>
  </si>
  <si>
    <t>Le nombre d'Accidents de Travail</t>
  </si>
  <si>
    <t>Effectifs</t>
  </si>
  <si>
    <t>Pourcentages</t>
  </si>
  <si>
    <t>Le nombre de congés parentaux par genre</t>
  </si>
  <si>
    <t>Le nombre de jours enfant malade</t>
  </si>
  <si>
    <t>Répartition des jours "enfant malade" entre les femmes et les hommes, en nombre et en proportion</t>
  </si>
  <si>
    <t>PH Temps Plein</t>
  </si>
  <si>
    <t>PH Temps Partiel</t>
  </si>
  <si>
    <t>Age moyen par genre</t>
  </si>
  <si>
    <t>Taux de Turnover du PM par genre</t>
  </si>
  <si>
    <t>Taux de Turnover du PNM par genre</t>
  </si>
  <si>
    <t>II Analyse de l'effectif du Personnel Non Médical selon le temps de travail, par genre</t>
  </si>
  <si>
    <t>Titulaires-stagiaires</t>
  </si>
  <si>
    <t>Le taux de femmes et d'hommes parmi les agent-e-s à temps partiel au sein du PNM</t>
  </si>
  <si>
    <t>Taux de femmes parmi les agent-e-s à temps partiel au sein du PNM</t>
  </si>
  <si>
    <t>Taux d'hommes parmi les agent-e-s à temps partiel au sein du PNM</t>
  </si>
  <si>
    <t>VIII Analyse des congés et absences par genre</t>
  </si>
  <si>
    <r>
      <t xml:space="preserve">a) Inscrivez le nom de votre établissement en remplaçant </t>
    </r>
    <r>
      <rPr>
        <b/>
        <sz val="11"/>
        <color theme="9" tint="-0.249977111117893"/>
        <rFont val="Calibri"/>
        <family val="2"/>
        <scheme val="minor"/>
      </rPr>
      <t>«nom établissement »</t>
    </r>
    <r>
      <rPr>
        <sz val="11"/>
        <color theme="1"/>
        <rFont val="Calibri"/>
        <family val="2"/>
        <scheme val="minor"/>
      </rPr>
      <t xml:space="preserve">, page 1
b) Insérez votre </t>
    </r>
    <r>
      <rPr>
        <b/>
        <sz val="11"/>
        <color theme="9" tint="-0.249977111117893"/>
        <rFont val="Calibri"/>
        <family val="2"/>
        <scheme val="minor"/>
      </rPr>
      <t>logo</t>
    </r>
    <r>
      <rPr>
        <sz val="11"/>
        <color theme="1"/>
        <rFont val="Calibri"/>
        <family val="2"/>
        <scheme val="minor"/>
      </rPr>
      <t xml:space="preserve"> en (format jpeg ou pdf) en haut à gauche de la page 1</t>
    </r>
  </si>
  <si>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</si>
  <si>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</si>
  <si>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</si>
  <si>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r>
      <t>Pour les ETPR :</t>
    </r>
    <r>
      <rPr>
        <sz val="11"/>
        <rFont val="Calibri"/>
        <family val="2"/>
        <scheme val="minor"/>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1"/>
        <color rgb="FFFF0000"/>
        <rFont val="Calibri"/>
        <family val="2"/>
        <scheme val="minor"/>
      </rPr>
      <t xml:space="preserve">
</t>
    </r>
    <r>
      <rPr>
        <b/>
        <u/>
        <sz val="11"/>
        <color rgb="FFFF0000"/>
        <rFont val="Calibri"/>
        <family val="2"/>
        <scheme val="minor"/>
      </rPr>
      <t>Attention</t>
    </r>
    <r>
      <rPr>
        <sz val="11"/>
        <color rgb="FFFF0000"/>
        <rFont val="Calibri"/>
        <family val="2"/>
        <scheme val="minor"/>
      </rPr>
      <t xml:space="preserve"> : l'échelle de la pyramide des âges est de 250 agents (par tranche d'âges). Si cela ne correspond pas à vos effectifs, vous devez la modifier pour l'adapter </t>
    </r>
    <r>
      <rPr>
        <sz val="11"/>
        <rFont val="Calibri"/>
        <family val="2"/>
        <scheme val="minor"/>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</si>
  <si>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</si>
  <si>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LES CLES DE L'EGALITE</t>
  </si>
  <si>
    <t xml:space="preserve">RAPPORT DE SITUATION COMPAREE </t>
  </si>
  <si>
    <t>RDV sur www.anfh.fr pour  en savoir plus "les clés de l'égalité".</t>
  </si>
  <si>
    <r>
      <t xml:space="preserve">Renseignez les données demandées dans les cellules blanches (colonne F, H, total, %F, %H et % total). Vous pouvez pour cela vous aider des données récoltées pour le BS, à l'aide des indicateurs identifiés.
</t>
    </r>
    <r>
      <rPr>
        <b/>
        <sz val="11"/>
        <color rgb="FFFF0000"/>
        <rFont val="Calibri"/>
        <family val="2"/>
        <scheme val="minor"/>
      </rPr>
      <t>NB</t>
    </r>
    <r>
      <rPr>
        <b/>
        <sz val="11"/>
        <color theme="1"/>
        <rFont val="Calibri"/>
        <family val="2"/>
        <scheme val="minor"/>
      </rPr>
      <t xml:space="preserve"> : les contrats aidés et tous contrats (vacataires par ex) autres que les CDD et CDI </t>
    </r>
    <r>
      <rPr>
        <b/>
        <u/>
        <sz val="11"/>
        <color theme="1"/>
        <rFont val="Calibri"/>
        <family val="2"/>
        <scheme val="minor"/>
      </rPr>
      <t>ne sont pas à prendre en compte dans les données</t>
    </r>
    <r>
      <rPr>
        <b/>
        <sz val="11"/>
        <color rgb="FFFF0000"/>
        <rFont val="Calibri"/>
        <family val="2"/>
        <scheme val="minor"/>
      </rPr>
      <t/>
    </r>
  </si>
  <si>
    <r>
      <rPr>
        <sz val="11"/>
        <color rgb="FFFF0000"/>
        <rFont val="Calibri"/>
        <family val="2"/>
        <scheme val="minor"/>
      </rPr>
      <t>Pour les Rémunérations</t>
    </r>
    <r>
      <rPr>
        <sz val="11"/>
        <color theme="1"/>
        <rFont val="Calibri"/>
        <family val="2"/>
        <scheme val="minor"/>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1"/>
        <color rgb="FFFF0000"/>
        <rFont val="Calibri"/>
        <family val="2"/>
        <scheme val="minor"/>
      </rPr>
      <t>Si vous ne parvenez pas à calculer ces équivalences (cad les rémunérations au prorata du temps de travail) de façon fiable, pérenne sans y consacrer trop de temps,</t>
    </r>
    <r>
      <rPr>
        <sz val="11"/>
        <rFont val="Calibri"/>
        <family val="2"/>
        <scheme val="minor"/>
      </rPr>
      <t xml:space="preserve"> il faut "changer votre fusil d'épaule"</t>
    </r>
    <r>
      <rPr>
        <sz val="11"/>
        <color theme="1"/>
        <rFont val="Calibri"/>
        <family val="2"/>
        <scheme val="minor"/>
      </rPr>
      <t xml:space="preserve"> : </t>
    </r>
    <r>
      <rPr>
        <sz val="11"/>
        <color rgb="FFFF0000"/>
        <rFont val="Calibri"/>
        <family val="2"/>
        <scheme val="minor"/>
      </rPr>
      <t>ne prenez en compte que les rémunérations des agents à temps plein</t>
    </r>
    <r>
      <rPr>
        <sz val="11"/>
        <color theme="1"/>
        <rFont val="Calibri"/>
        <family val="2"/>
        <scheme val="minor"/>
      </rPr>
      <t xml:space="preserve">. Si vous n'y parvenez pas, conservez les données notifiées dans votre BS pour, au moins, rester cohérent entre les différents rapports. Si vous choississez cette option (ne traiter que les rémunérations des temps pleins), </t>
    </r>
    <r>
      <rPr>
        <u/>
        <sz val="11"/>
        <color theme="1"/>
        <rFont val="Calibri"/>
        <family val="2"/>
        <scheme val="minor"/>
      </rPr>
      <t>il vous faudra alors modifier la source des graphiques concernés pour qu'ils n'affichent que les données traitées.</t>
    </r>
  </si>
  <si>
    <t>CONTRÔLE ETPR PNM SI PM COMPTABILISE</t>
  </si>
  <si>
    <t>TOTAL ETPR</t>
  </si>
  <si>
    <t>SOMME(F26:F28)=F11</t>
  </si>
  <si>
    <t>CONTRÔLE ETPR PNM SI PAS DE PM</t>
  </si>
  <si>
    <t>(SOMME(F26:F28)=(F11-SOMME(F16:F18))</t>
  </si>
  <si>
    <t>CONTRÔLE ETPR PNM SI PAS de PM</t>
  </si>
  <si>
    <t>SOMME(F30:F34)=F11</t>
  </si>
  <si>
    <t>SOMME(F30:F34)=(F11-SOMME(F16:F18))</t>
  </si>
  <si>
    <t>COMPARAISON DES ETPR DU PNM PAR CAT ET FILIERE</t>
  </si>
  <si>
    <t>CONTRÔLES DE COHERENCE</t>
  </si>
  <si>
    <t>Effectif physique par Tranche d'âge</t>
  </si>
  <si>
    <t>CONTRÔLE UNIQUEMENT SI PAS D'EFFECTIFS PHYSIQUES EN PM</t>
  </si>
  <si>
    <r>
      <rPr>
        <b/>
        <sz val="11"/>
        <color theme="1"/>
        <rFont val="Calibri"/>
        <family val="2"/>
        <scheme val="minor"/>
      </rPr>
      <t>Vous pouvez ne traiter que la population du Personnel Non Médical</t>
    </r>
    <r>
      <rPr>
        <sz val="11"/>
        <color theme="1"/>
        <rFont val="Calibri"/>
        <family val="2"/>
        <scheme val="minor"/>
      </rPr>
      <t xml:space="preserve">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1"/>
        <color theme="1"/>
        <rFont val="Calibri"/>
        <family val="2"/>
        <scheme val="minor"/>
      </rPr>
      <t>mise en page</t>
    </r>
    <r>
      <rPr>
        <sz val="11"/>
        <color theme="1"/>
        <rFont val="Calibri"/>
        <family val="2"/>
        <scheme val="minor"/>
      </rPr>
      <t xml:space="preserve"> en déplaçant les sauts de page.</t>
    </r>
  </si>
  <si>
    <r>
      <t xml:space="preserve">Contrôles de cohérence : 
</t>
    </r>
    <r>
      <rPr>
        <sz val="11"/>
        <color theme="1"/>
        <rFont val="Calibri (Corps)"/>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</si>
  <si>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1"/>
        <color rgb="FFFF0000"/>
        <rFont val="Calibri (Corps)"/>
      </rPr>
      <t>Attention :</t>
    </r>
    <r>
      <rPr>
        <sz val="11"/>
        <color theme="1"/>
        <rFont val="Calibri"/>
        <family val="2"/>
        <scheme val="minor"/>
      </rPr>
      <t xml:space="preserve"> vos totaux peuvent quelquefois différer sur les ETPR. </t>
    </r>
    <r>
      <rPr>
        <u/>
        <sz val="11"/>
        <color theme="1"/>
        <rFont val="Calibri (Corps)"/>
      </rPr>
      <t>Si l'écart est inférieur à 1 ETPR</t>
    </r>
    <r>
      <rPr>
        <sz val="11"/>
        <color theme="1"/>
        <rFont val="Calibri"/>
        <family val="2"/>
        <scheme val="minor"/>
      </rPr>
      <t xml:space="preserve"> vous pouvez considérer qu'il n'est pas significatif et continuer de traiter vos données en l'état.
</t>
    </r>
    <r>
      <rPr>
        <sz val="11"/>
        <color rgb="FFFF0000"/>
        <rFont val="Calibri (Corps)"/>
      </rPr>
      <t>NB :</t>
    </r>
    <r>
      <rPr>
        <sz val="11"/>
        <color theme="1"/>
        <rFont val="Calibri"/>
        <family val="2"/>
        <scheme val="minor"/>
      </rPr>
      <t xml:space="preserve"> en cas d'écart, même minime, les cellules de contrôle de cohérence afficheront le résultat "FAUX".</t>
    </r>
  </si>
  <si>
    <r>
      <t xml:space="preserve">Cet outil est basé sur un fichier Excel, il reprend le traitement d'une partie des données sociales nécessaires à l'élaboration du Bilan Social (BS). 
Dans chaque onglet </t>
    </r>
    <r>
      <rPr>
        <b/>
        <sz val="12"/>
        <color theme="1"/>
        <rFont val="Calibri"/>
        <family val="2"/>
        <scheme val="minor"/>
      </rPr>
      <t>"Données à remplir"</t>
    </r>
    <r>
      <rPr>
        <sz val="12"/>
        <color theme="1"/>
        <rFont val="Calibri"/>
        <family val="2"/>
        <scheme val="minor"/>
      </rPr>
      <t>, vous trouverez en</t>
    </r>
    <r>
      <rPr>
        <b/>
        <sz val="12"/>
        <color theme="1"/>
        <rFont val="Calibri"/>
        <family val="2"/>
        <scheme val="minor"/>
      </rPr>
      <t xml:space="preserve"> colonne A</t>
    </r>
    <r>
      <rPr>
        <sz val="12"/>
        <color theme="1"/>
        <rFont val="Calibri"/>
        <family val="2"/>
        <scheme val="minor"/>
      </rPr>
      <t xml:space="preserve">, le numéro d'indicateur du BS auquel se référer.
</t>
    </r>
    <r>
      <rPr>
        <b/>
        <sz val="12"/>
        <color rgb="FFFF0000"/>
        <rFont val="Calibri"/>
        <family val="2"/>
        <scheme val="minor"/>
      </rPr>
      <t>Attention : Les cellules grisées ne sont pas à renseigner, ni à modifier.</t>
    </r>
    <r>
      <rPr>
        <sz val="12"/>
        <color theme="1"/>
        <rFont val="Calibri"/>
        <family val="2"/>
        <scheme val="minor"/>
      </rPr>
      <t xml:space="preserve">
L'outil génèrera ensuite votre Rapport de Situation Comparée (RSC) de manière automatique, dans le dernier onglet "AUTODIAGNOSTIC Egalité pro".
Le fichier et l'outil dans son ensemble ont été conçus</t>
    </r>
    <r>
      <rPr>
        <u/>
        <sz val="12"/>
        <color theme="1"/>
        <rFont val="Calibri"/>
        <family val="2"/>
        <scheme val="minor"/>
      </rPr>
      <t xml:space="preserve"> par et pour</t>
    </r>
    <r>
      <rPr>
        <sz val="12"/>
        <color theme="1"/>
        <rFont val="Calibri"/>
        <family val="2"/>
        <scheme val="minor"/>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</si>
  <si>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t>Pour toute question sur l'outil et la démarche "les clés de l'égalité"  contactez l'ANFH 
Jenna Saychanh par mail j.saychanh@anfh.fr ou par téléphone 04 91 17 71 28</t>
  </si>
  <si>
    <t>18,68% des agents travaillent à temps partiel. Soit presque 5% de moins qu'au niveau national. En revanche la proportion de femmes parmi ces agents à temps partiel ne différe pas du national.</t>
  </si>
  <si>
    <t>Les deux filières dans lesquelles le temps partiel est le plus utilisé sont la filière Administrative et Soignante. 20,79% des soignants sont à temps partiel, pour 19,7% des administratifs. 12,5% des hommes de la filière administrative sont à temps partiel. C'est la proportion la plus forte mais leur nombre fait que l'on peut considérer cette donnée comme peu significative. En effet ils continuent de ne représenter que 4,28% des administratifs à temps partiel, ce qui ne différe pas des proportions déjà observées.</t>
  </si>
  <si>
    <t>REMUNERATION MOYENNE des agents à temps plein</t>
  </si>
  <si>
    <t>ECARTS</t>
  </si>
  <si>
    <t>Les femmes représentent un peu plus de 81% des départs en Etudes Promotionnelles. C'est un peu déséquilibré mais cela reste cohérent vis-à-vis de leur proportion dans les effectifs (81%).</t>
  </si>
  <si>
    <t>REMUNERATION MOYENNE des agents du PM à temps plein</t>
  </si>
  <si>
    <t>REMUNERATION MOYENNE des agents du PNM à temps plein</t>
  </si>
  <si>
    <t>Rémunération moyenne brute du PERSONNEL MEDICAL, primes et indemnités comprises, par genre</t>
  </si>
  <si>
    <t>Rémunération moyenne brute du PERSONNEL NON MEDICAL, primes et indemnités comprises, par genre</t>
  </si>
  <si>
    <t xml:space="preserve">                  ECART entre les rémunérations mensuelles moyennes des hommes et des femmes (par rapport à la rémunération des hommes)</t>
  </si>
  <si>
    <t>RémunérationGLOABLE moyenne brute, primes et indemnités comprises, par genre</t>
  </si>
  <si>
    <t>Si la différence est minime entre les femmes et les hommes du PNM, il n'en est pas de même au sein du PM. Compte tenu de la part des primes et indemnités dans la rémunération globale des Personnels Médicaux il y a lieu d'étudier plus en détail la composition de ces éléments pour identifier des leviers de rééquilibrage entre les hommes et les femmes du PM.</t>
  </si>
  <si>
    <t>87% des femmes employées par l'établissement sont Titulaires. Les femmes représentent 84% des titulaires contre 76% des contractuels. C'est mieux qu'au sein des hôpitaux de la FPH où elles représentent respectivement 81% et 78% des emplois. 
A noter que si la répartition genrée est relativement équilibrée au sein des CDI (55% de femmes pour 45% d'hommes) ; elle l'est beaucoup moins chez les CDD où les femmes représentent 80% des agents.</t>
  </si>
  <si>
    <r>
      <t xml:space="preserve">
</t>
    </r>
    <r>
      <rPr>
        <sz val="12"/>
        <color theme="0"/>
        <rFont val="Calibri (Corps)"/>
      </rPr>
      <t>n</t>
    </r>
    <r>
      <rPr>
        <sz val="12"/>
        <color rgb="FF000000"/>
        <rFont val="Calibri"/>
        <family val="2"/>
        <scheme val="minor"/>
      </rPr>
      <t xml:space="preserve">
Les femmes représentent 49% du personnel médical et 67% des PH temps plein.
</t>
    </r>
    <r>
      <rPr>
        <sz val="8"/>
        <color theme="0"/>
        <rFont val="Calibri (Corps)"/>
      </rPr>
      <t>b</t>
    </r>
  </si>
  <si>
    <t xml:space="preserve">Les écarts au sein des agents de catégorie C sont presque nuls, ce qui est très positif dans la mesure où cette catégorie abrite plus de la moitié des agents de l'établissement (56%). La catégorie B est celle dans laquelle les écarts sont le plus creusés. Même si c'est celle qui regroupe le moins d'agents (12,5%) il conviendra d'identifier les causes précises de ces écarts. Enfin la seule catégorie au sein de laquelle les écarts de rémunération sont en défaveur des femmes est la catégorie A qui, pourtant, compte 90% de femmes en son sein. </t>
  </si>
  <si>
    <t>La part de femmes au sein de toutes les filières est un peu plus élevée qu'au sein de la FPH en général où les femmes représentent entre 3 et 5% de moins en fonction des filières. A l'exception de la filière Technique-Ouvrière où elles représentent environ 35% des emplois dans la FPH contre 28% au sein de l'établissement.</t>
  </si>
  <si>
    <t>exercice 2019</t>
  </si>
  <si>
    <r>
      <t xml:space="preserve">Diagnostic Egalité Professionnelle </t>
    </r>
    <r>
      <rPr>
        <b/>
        <sz val="11"/>
        <color theme="0"/>
        <rFont val="Calibri"/>
        <family val="2"/>
        <scheme val="minor"/>
      </rPr>
      <t xml:space="preserve"> (effectif  moyen au 31/12/2019)</t>
    </r>
  </si>
  <si>
    <t>EFFECTIF TOTAL (PM et PNM hors contrats aidés) au 31/12/2019</t>
  </si>
  <si>
    <t xml:space="preserve">       81% de femmes, c'est 3% de femmes en plus que dans la FPH en général.</t>
  </si>
  <si>
    <t>Les femmes sont, en moyenne, plus âgées que les hommes, ce qui distingue l'établissement des moyennes d'âge de la FPH où les hommes sont plus âgés que leurs collègues féminines.
En dehors de cela les femmes ont en moyenne le même âge que dans l'ensemble de la FPH, mis à part dans la filière Soignante où elles sont plus jeunes de près de 2 ans.
Quant aux hommes de l'établissement ils sont nettement plus jeunes que dans l'ensemble de la FPH - de près de 5 ans en moyenne. La pyramide des âges de l'hôpital est donc plus favorable que celles des établissements de la FPH.</t>
  </si>
  <si>
    <t>CH</t>
  </si>
  <si>
    <t>L'objet de cet outil est de proposer aux établissements adhérents de l’ANFH un AUTODIAGNOSTIC EGALITE PROFESSIONNELLE Femmes / Hommes, en  mettant à leur disposition la structure et les modalités de calcul des indicateurs nécessaires à l’élaboration du Rapport de Situation Comparée.</t>
  </si>
  <si>
    <t xml:space="preserve">Cette démarche est accompagnée par la délégation régionale PACA de l’ANFH, et le cabinet ITAQUE, accompagnateur des professionnels de la FPH.
Elle s’établira en 3 étapes :
1. Un autodiagnostic quantitatif sur la base de vos données sociales : le Rapport de Situation Comparée (RSC), objet du présent outil financé par l’ANFH et co-construit avec les organisations syndicales.
2. 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3. Un Kit de communication permettant la promotion de la démarche globale auprès de tous les agent-e-s de l’établissement pour faciliter le passage à l’action. 
</t>
  </si>
  <si>
    <t>La part de femmes est plus élevée au sein des 3 catégories que dans les hôpitaux de la FPH, notamment en catégorie A où la part de femmes dans l'établissement est plus élevée de plus de 16% que dans les autres hôpitaux ce qui atteste d'une bonne gestion des carrières au bénéfice des professionnelles de l'hôpital.
A noter que la proportion de femmes en catégorie C n'est plus élevée que de 2% par rapport aux autres hôpitaux publics, ce qui est moins élevé (2 points de moins) que la proportion globale de femmes dans l'établissement, qui est 4% plus élevée que dans les autres hôpitaux publics.</t>
  </si>
  <si>
    <t>L’égalité professionnelle est plus que jamais au cœur des préoccupations des pouvoirs publics, de la société civile et des entreprises lesquelles, via une réglementation qui s’étoffe et se précise au fil des années, se doivent de la concrétiser dans la relation de travail qu’elles entretiennent avec leurs professionel(les)et salarié-e-s.
Depuis 1946, l’égalité entre les femmes et les hommes est un principe constitutionnel sur le fondement duquel la loi garantit aux femmes des droits égaux à ceux des hommes dans tous les domaines.
Ce principe a notamment été rappelé par la "loi Roudy", du 13 juillet 1983, qui réaffirme l'égalité entre les femmes et les hommes dans tout le champ professionnel (recrutement, rémunération, promotion ou formation) ; loi portant  sur les droits et obligations des fonctionnaires en son article 6 bis. Cette égalité de droits et de statut, garantie aux femmes par la loi, reste à construire dans les faits, y compris dans la fonction publique.
En dépit des principes prévus par le statut général des fonctionnaires, qui visent à combattre les discriminations et promouvoir l’égalité de traitement entre les femmes et les hommes, il n’en demeure pas moins des inégalités persistantes,  tant dans les carrières, le déroulement des parcours professionnels qu’en matière de rémunérations et de pensions.
Un « Protocole d’accord relatif à l’égalité professionnelle entre les femmes et les hommes dans la fonction publique » a été signé le 8 mars 2013. Le Gouvernement et les signataires de ce protocole, ont la volonté de progresser résolument vers l’égalité réelle entre les femmes et les hommes dans le secteur public.
L’enjeu est à la fois de réaffirmer l’exemplarité des employeurs publics et de faire de l’égalité professionnelle un levier réel de transformation de la fonction publique dans les années à venir. 
Quatre axes de travail ont été dégagés au cours de la concertation. Ils constituent l’architecture du dit protocole d’accord :
• le dialogue social comme élément structurant pour parvenir à l’égalité professionnelle ;
• rendre effective l’égalité entre les femmes et les hommes dans les rémunérations et les parcours professionnels de la fonction publique ;
• la meilleure articulation entre la vie professionnelle et la vie personnelle ;
• la prévention des violences faites aux professionel(les)sur leur lieu de travail.
Dans son 1er axe, le protocole prévoit de « Rendre obligatoire, à chaque niveau pertinent, l’élaboration d’un Rapport de Situation Comparée de l’égalité professionnelle, et d'élaborer des plans d’actions visant à promouvoir l’égalité professionnelle entre les femmes et les hommes. »
Le Gouvernement s’est engagé à prendre toutes les mesures nécessaires pour assurer l’effectivité de ces disposions dans les trois versants de la fonction publique. Un bilan sera élaboré chaque année sur la réalisation effective de ces mesures et sera présenté devant le conseil commun de la fonction publique à l’occasion de l’examen du rapport annuel relatif à l’égalité professionnelle. Un comité de suivi composé des signataires du protocole de l’accord examinera au moins une fois par an la mise en œuvre des mesures prévues par le présent protocole, et le respect de leur calendrier.
Par ailleurs, il est rappelé que le thème de l'égalité professionnelle est intégrée dans le manuel de certification de la Version 2020 de la HAS.                                                                                                                                                                                              Le Centre Hospitalier Compiègne Noyon a intié depuis 2015 une démarche d'amélioration de la qualité de vie au travail. Par la production de ce Rapport de Situation Comparée et le plan d'action qui en découlera, l'établissement développent un nouveau champ d'action sur un thème identifié dans l'ANI de 2013.</t>
  </si>
  <si>
    <t>19,33% des Titulaires sont à temps partiel. 22,12% des femmes titulaires sont à temps partiel contre 3,58% des hommes titulaires. Chez les contractuels ils sont moins de 15% à travailler à temps partiel.
22,8% des agents de catégorie A et catégorie B travaillent à temps partiel
La plus forte proportion d'hommes à temps partiel sont les hommes de Catégorie A : 4,79% d'entre eux travaillent à temps partiel. Chez les femmes les agentes de Cat C représentent 45% des femmes à temps partiel dans l'établissement.</t>
  </si>
  <si>
    <t>Nous constatons que les écarts de rémunération qui existent en défaveur des femmes de l'établissement vienent des écarts existant au sein du Personnel Médical. Compte tenu des rémunérations moyennes du PM, la proportion de cet écart reporté sur l'ensemble du personnel par rapport aux rémunérations moyennes est assez élevé : les femmes de l'établissement gagnent, en moyenne et toutes populations confondues ; 16% de moins que leurs confrères et collègues.
Il faut nuancer ce constat avec la variété et l'hétérogénéité des rémunérations du Personnel Médical et la structuration des populations du PM. Deux facteurs sont particulièrement importants : d'une part les hommes occupent traditionnellement les fonctions les plus rémunératrices du PM (chirurgie, cardiologie et oncologie notamment). D'autre part les hommes en milieu et fin de carrière, dont les rémunérations sont les plus élevées, sont plus nombreux que leurs consoeurs. Ce qui vient encore creuser les écarts de rémunération. Mais nous observons des changements structurels avec une présence des femmes de plus en plus importante au sein du PM, ce qui viendra, au fil du temps, contrebalancer ce deuxième impact. Quant au choix des filières médicales et à la prépondérance d'hommes et de femmes dans certaines filières, il s'agit d'un problème d'orientation sur lequel l'établissement a moins voire pas de leviers d'action. Une réflexion est à mener.</t>
  </si>
  <si>
    <t>Au sein du PNM l'écart de rémunération est en faveur des femmes, dont la rémunération moyenne est plus élevée de 5 points.
Il conviendra d'étudier plus en détail ces écarts et d'en identifier les causes. Il sera également bon, dans un deuxième temps, d'étudier les pensions de retraite des professionnel(les) de l'établissement afin de vérifier si oui ou non ces écarts continuent de se refléter dans les pensions.</t>
  </si>
  <si>
    <t>Nous constatons un écart quasi semblable entre les rémunérations des femmes et des hommes titulaires ou en CDD : un peu plus de 4% en faveur des femmes. En revanche au sein des CDI ce sont les hommes qui bénéficient de cet écart.</t>
  </si>
  <si>
    <t>L'analyse des rémunérations moyennes par filière montre qu'en dehors de deux filières, les écarts sont très faibles. Ce qui n'est pas le cas des deux filières présentant la plus faible mixité : les Administratifs comptent 93% de femmes qui touchent plus de 12% de moins de salaire que leurs confrères. Etant donné qu'il n'y a pas d'agent en cat A+ il y a lieu de s'interroger sur ces écarts. Inversement la filière Technique-Ouvrière ne compte que 28% de femmes. C'est 7 points de moins qu'au niveau national. Ici la différence de rémunération est de 7 points en faveur des hommes, traditionnellement plus nombreux et plus implantés dans la filière ce qui leur permet d'y gérer leur carrière plus facilement que leurs consoeurs. Une mixité plus importante permettrait de commencer à faire changer les points de vue et de sensibiliser les agents et l'encadrement à ces différences.
On notera que la filière Soignante, qui rassemble près des 3/4 du PNM, n'atteste que d'un faible écart entre les rémunérations des femmes et des hommes qui la composent. Ce qui atteste, pour la grande majorité du PNM de l'établissement, d'un niveau de rémunération globalement équivalent sans discrimination.</t>
  </si>
  <si>
    <t>Au vu des précédents indicateurs qui semblent démonter une politique égalitaire volontariste ; aucun homme n'a bénéficié de congé parental. Une réflexion à envisager sur des actions de sensibilisation pour encourager le partage des responsabilités familiales ?
Ceci étant dit force est de constater que le nombre de congés parentaux au regard du nombre d'agents est particulièrement faible. Ce qui interroge compte tenu des moyennes d'âge au sein de l'établissement qui correspondent tout à fait aux âges de la parentalité.</t>
  </si>
  <si>
    <t>On constate un taux de turnover important . Le Personnel médical semble très instable et difficile à fidéliser, particulièrement au sein de sa population masculine mais le PM féminin est tout aussi touché.
Au sein du PNM le taux de turnover est plus élevé d'environ 3 points par rapport aux moyennes nationales mais les chiffres attestent d'une gestion des effectifs plus facile et d'une meilleure fidélisation du personnel.</t>
  </si>
  <si>
    <t>CENTRE HOSPITALIER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</si>
</sst>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 &quot;€&quot;_-;\-* #,##0.00\ &quot;€&quot;_-;_-* &quot;-&quot;??\ &quot;€&quot;_-;_-@_-"/>
    <numFmt numFmtId="165" formatCode="#,##0.00\ &quot;€&quot;"/>
    <numFmt numFmtId="166" formatCode="_-* #,##0\ [$€-40C]_-;\-* #,##0\ [$€-40C]_-;_-* &quot;-&quot;\ [$€-40C]_-;_-@_-"/>
    <numFmt numFmtId="167" formatCode="0.0%"/>
  </numFmts>
  <fonts count="75"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rgb="FF9C6500"/>
      <name val="Calibri"/>
      <family val="2"/>
      <scheme val="minor"/>
    </font>
    <font>
      <b/>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11"/>
      <color theme="5" tint="-0.249977111117893"/>
      <name val="Calibri"/>
      <family val="2"/>
      <scheme val="minor"/>
    </font>
    <font>
      <sz val="11"/>
      <color rgb="FF7C754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22"/>
      <color theme="9" tint="-0.249977111117893"/>
      <name val="Calibri"/>
      <family val="2"/>
      <scheme val="minor"/>
    </font>
    <font>
      <b/>
      <sz val="28"/>
      <color theme="9" tint="-0.249977111117893"/>
      <name val="Calibri"/>
      <family val="2"/>
      <scheme val="minor"/>
    </font>
    <font>
      <b/>
      <i/>
      <sz val="20"/>
      <color theme="9" tint="-0.249977111117893"/>
      <name val="Calibri"/>
      <family val="2"/>
      <scheme val="minor"/>
    </font>
    <font>
      <b/>
      <i/>
      <sz val="28"/>
      <color theme="9" tint="-0.249977111117893"/>
      <name val="Calibri"/>
      <family val="2"/>
      <scheme val="minor"/>
    </font>
    <font>
      <sz val="12"/>
      <color theme="1"/>
      <name val="Calibri"/>
      <family val="2"/>
      <scheme val="minor"/>
    </font>
    <font>
      <b/>
      <sz val="14"/>
      <color theme="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sz val="12"/>
      <name val="Calibri"/>
      <family val="2"/>
      <scheme val="minor"/>
    </font>
    <font>
      <b/>
      <sz val="12"/>
      <color rgb="FF000000"/>
      <name val="Calibri"/>
      <family val="2"/>
      <scheme val="minor"/>
    </font>
    <font>
      <b/>
      <sz val="14"/>
      <color theme="1"/>
      <name val="Calibri"/>
      <family val="2"/>
      <scheme val="minor"/>
    </font>
    <font>
      <b/>
      <sz val="12"/>
      <color theme="1"/>
      <name val="Calibri"/>
      <family val="2"/>
      <scheme val="minor"/>
    </font>
    <font>
      <sz val="9"/>
      <color theme="9" tint="-0.249977111117893"/>
      <name val="Calibri"/>
      <family val="2"/>
      <scheme val="minor"/>
    </font>
    <font>
      <b/>
      <sz val="12"/>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9"/>
      <color indexed="81"/>
      <name val="Tahoma"/>
      <family val="2"/>
    </font>
    <font>
      <b/>
      <i/>
      <sz val="12"/>
      <name val="Calibri"/>
      <family val="2"/>
      <scheme val="minor"/>
    </font>
    <font>
      <b/>
      <i/>
      <sz val="11"/>
      <color theme="1"/>
      <name val="Calibri"/>
      <family val="2"/>
      <scheme val="minor"/>
    </font>
    <font>
      <b/>
      <i/>
      <sz val="12"/>
      <color theme="1"/>
      <name val="Calibri"/>
      <family val="2"/>
      <scheme val="minor"/>
    </font>
    <font>
      <b/>
      <sz val="14"/>
      <name val="Calibri"/>
      <family val="2"/>
      <scheme val="minor"/>
    </font>
    <font>
      <b/>
      <u/>
      <sz val="12"/>
      <color theme="1"/>
      <name val="Calibri"/>
      <family val="2"/>
      <scheme val="minor"/>
    </font>
    <font>
      <sz val="8"/>
      <name val="Calibri"/>
      <family val="2"/>
      <scheme val="minor"/>
    </font>
    <font>
      <i/>
      <sz val="11"/>
      <color theme="1"/>
      <name val="Calibri"/>
      <family val="2"/>
      <scheme val="minor"/>
    </font>
    <font>
      <b/>
      <u/>
      <sz val="11"/>
      <color theme="1"/>
      <name val="Calibri"/>
      <family val="2"/>
      <scheme val="minor"/>
    </font>
    <font>
      <b/>
      <sz val="11"/>
      <color rgb="FFFF0000"/>
      <name val="Calibri"/>
      <family val="2"/>
      <scheme val="minor"/>
    </font>
    <font>
      <b/>
      <sz val="12"/>
      <color rgb="FFFF0000"/>
      <name val="Calibri"/>
      <family val="2"/>
      <scheme val="minor"/>
    </font>
    <font>
      <b/>
      <sz val="12"/>
      <color rgb="FF0000FF"/>
      <name val="Calibri"/>
      <family val="2"/>
      <scheme val="minor"/>
    </font>
    <font>
      <b/>
      <sz val="12"/>
      <color theme="9" tint="-0.249977111117893"/>
      <name val="Calibri"/>
      <family val="2"/>
      <scheme val="minor"/>
    </font>
    <font>
      <b/>
      <sz val="11"/>
      <color theme="9" tint="-0.249977111117893"/>
      <name val="Calibri"/>
      <family val="2"/>
      <scheme val="minor"/>
    </font>
    <font>
      <b/>
      <sz val="12"/>
      <color rgb="FF2A3B80"/>
      <name val="Calibri"/>
      <family val="2"/>
      <scheme val="minor"/>
    </font>
    <font>
      <i/>
      <sz val="11"/>
      <color rgb="FF2A3B80"/>
      <name val="Calibri"/>
      <family val="2"/>
      <scheme val="minor"/>
    </font>
    <font>
      <sz val="11"/>
      <color rgb="FF2A3B80"/>
      <name val="Calibri"/>
      <family val="2"/>
      <scheme val="minor"/>
    </font>
    <font>
      <b/>
      <sz val="18"/>
      <color rgb="FF2A3B80"/>
      <name val="Calibri"/>
      <family val="2"/>
      <scheme val="minor"/>
    </font>
    <font>
      <sz val="8"/>
      <color theme="1"/>
      <name val="Calibri"/>
      <family val="2"/>
      <scheme val="minor"/>
    </font>
    <font>
      <b/>
      <sz val="8"/>
      <color rgb="FF2A3B80"/>
      <name val="Calibri"/>
      <family val="2"/>
      <scheme val="minor"/>
    </font>
    <font>
      <sz val="8"/>
      <color rgb="FF2A3B80"/>
      <name val="Calibri"/>
      <family val="2"/>
      <scheme val="minor"/>
    </font>
    <font>
      <b/>
      <sz val="11"/>
      <color rgb="FF2A3B80"/>
      <name val="Calibri"/>
      <family val="2"/>
      <scheme val="minor"/>
    </font>
    <font>
      <b/>
      <sz val="12"/>
      <color theme="1"/>
      <name val="Calibri"/>
      <family val="2"/>
      <scheme val="minor"/>
    </font>
    <font>
      <b/>
      <u/>
      <sz val="11"/>
      <color rgb="FFFF0000"/>
      <name val="Calibri"/>
      <family val="2"/>
      <scheme val="minor"/>
    </font>
    <font>
      <u/>
      <sz val="11"/>
      <color theme="1"/>
      <name val="Calibri"/>
      <family val="2"/>
      <scheme val="minor"/>
    </font>
    <font>
      <sz val="11"/>
      <color theme="0"/>
      <name val="Arial"/>
      <family val="2"/>
    </font>
    <font>
      <b/>
      <sz val="9"/>
      <color indexed="81"/>
      <name val="Tahoma"/>
      <family val="2"/>
    </font>
    <font>
      <b/>
      <sz val="16"/>
      <color theme="9" tint="-0.24994659260841701"/>
      <name val="Arial"/>
      <family val="2"/>
    </font>
    <font>
      <b/>
      <sz val="20"/>
      <color theme="9" tint="-0.249977111117893"/>
      <name val="Calibri"/>
      <family val="2"/>
      <scheme val="minor"/>
    </font>
    <font>
      <u/>
      <sz val="12"/>
      <color theme="1"/>
      <name val="Calibri"/>
      <family val="2"/>
      <scheme val="minor"/>
    </font>
    <font>
      <b/>
      <sz val="24"/>
      <color theme="0"/>
      <name val="Arial"/>
      <family val="2"/>
    </font>
    <font>
      <sz val="11"/>
      <color rgb="FF000000"/>
      <name val="Calibri"/>
      <family val="2"/>
      <scheme val="minor"/>
    </font>
    <font>
      <sz val="11"/>
      <color theme="1"/>
      <name val="Calibri (Corps)"/>
    </font>
    <font>
      <sz val="11"/>
      <color rgb="FFFF0000"/>
      <name val="Calibri (Corps)"/>
    </font>
    <font>
      <u/>
      <sz val="11"/>
      <color theme="1"/>
      <name val="Calibri (Corps)"/>
    </font>
    <font>
      <b/>
      <sz val="11"/>
      <name val="Calibri"/>
      <family val="2"/>
      <scheme val="minor"/>
    </font>
    <font>
      <sz val="12"/>
      <color rgb="FF000000"/>
      <name val="Calibri"/>
      <family val="2"/>
      <scheme val="minor"/>
    </font>
    <font>
      <sz val="12"/>
      <color theme="0"/>
      <name val="Calibri (Corps)"/>
    </font>
    <font>
      <sz val="8"/>
      <color theme="0"/>
      <name val="Calibri (Corps)"/>
    </font>
  </fonts>
  <fills count="2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499984740745262"/>
        <bgColor rgb="FF000000"/>
      </patternFill>
    </fill>
    <fill>
      <patternFill patternType="solid">
        <fgColor theme="0" tint="-0.34998626667073579"/>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gray125">
        <fgColor theme="1"/>
      </patternFill>
    </fill>
    <fill>
      <patternFill patternType="solid">
        <fgColor rgb="FFFFFF00"/>
        <bgColor indexed="64"/>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theme="9" tint="-0.24994659260841701"/>
        <bgColor indexed="64"/>
      </patternFill>
    </fill>
    <fill>
      <patternFill patternType="solid">
        <fgColor theme="0" tint="-0.499984740745262"/>
        <bgColor indexed="64"/>
      </patternFill>
    </fill>
    <fill>
      <patternFill patternType="solid">
        <fgColor rgb="FFFFFFFF"/>
        <bgColor rgb="FF000000"/>
      </patternFill>
    </fill>
  </fills>
  <borders count="28">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ck">
        <color rgb="FFBE3B71"/>
      </left>
      <right/>
      <top style="thick">
        <color rgb="FFBE3B71"/>
      </top>
      <bottom/>
      <diagonal/>
    </border>
    <border>
      <left/>
      <right/>
      <top style="thick">
        <color rgb="FFBE3B71"/>
      </top>
      <bottom/>
      <diagonal/>
    </border>
    <border>
      <left/>
      <right style="thick">
        <color rgb="FFBE3B71"/>
      </right>
      <top style="thick">
        <color rgb="FFBE3B71"/>
      </top>
      <bottom/>
      <diagonal/>
    </border>
    <border>
      <left style="thick">
        <color rgb="FFBE3B71"/>
      </left>
      <right/>
      <top/>
      <bottom/>
      <diagonal/>
    </border>
    <border>
      <left/>
      <right style="thick">
        <color rgb="FFBE3B71"/>
      </right>
      <top/>
      <bottom/>
      <diagonal/>
    </border>
    <border>
      <left style="thick">
        <color rgb="FFBE3B71"/>
      </left>
      <right/>
      <top/>
      <bottom style="thick">
        <color rgb="FFBE3B71"/>
      </bottom>
      <diagonal/>
    </border>
    <border>
      <left/>
      <right/>
      <top/>
      <bottom style="thick">
        <color rgb="FFBE3B71"/>
      </bottom>
      <diagonal/>
    </border>
    <border>
      <left/>
      <right style="thick">
        <color rgb="FFBE3B71"/>
      </right>
      <top/>
      <bottom style="thick">
        <color rgb="FFBE3B71"/>
      </bottom>
      <diagonal/>
    </border>
  </borders>
  <cellStyleXfs count="107">
    <xf numFmtId="0" fontId="0" fillId="0" borderId="0"/>
    <xf numFmtId="9" fontId="7"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8" fillId="10" borderId="0">
      <alignment horizontal="center" vertical="center"/>
    </xf>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164" fontId="7" fillId="0" borderId="0" applyFont="0" applyFill="0" applyBorder="0" applyAlignment="0" applyProtection="0"/>
    <xf numFmtId="0" fontId="11" fillId="0" borderId="0" applyNumberFormat="0" applyFill="0" applyBorder="0" applyAlignment="0" applyProtection="0"/>
    <xf numFmtId="0" fontId="22" fillId="0" borderId="0"/>
    <xf numFmtId="9" fontId="2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308">
    <xf numFmtId="0" fontId="0" fillId="0" borderId="0" xfId="0"/>
    <xf numFmtId="0" fontId="0" fillId="2" borderId="0" xfId="0" applyFill="1"/>
    <xf numFmtId="0" fontId="10" fillId="2" borderId="0" xfId="0" applyFont="1" applyFill="1"/>
    <xf numFmtId="0" fontId="10" fillId="2" borderId="0" xfId="0" applyFont="1" applyFill="1" applyAlignment="1">
      <alignment horizontal="center" vertical="center"/>
    </xf>
    <xf numFmtId="0" fontId="9" fillId="2" borderId="1" xfId="0" applyFont="1" applyFill="1" applyBorder="1" applyAlignment="1">
      <alignment horizontal="center" vertical="center"/>
    </xf>
    <xf numFmtId="0" fontId="9" fillId="3" borderId="2" xfId="0" applyFont="1" applyFill="1" applyBorder="1"/>
    <xf numFmtId="0" fontId="9" fillId="6" borderId="2" xfId="0" applyFont="1" applyFill="1" applyBorder="1"/>
    <xf numFmtId="0" fontId="19" fillId="0" borderId="0" xfId="0" applyFont="1" applyAlignment="1">
      <alignment horizontal="center" vertical="center"/>
    </xf>
    <xf numFmtId="0" fontId="10" fillId="0" borderId="0" xfId="64" applyFont="1"/>
    <xf numFmtId="0" fontId="10" fillId="0" borderId="0" xfId="0" applyFont="1"/>
    <xf numFmtId="0" fontId="22" fillId="0" borderId="0" xfId="65"/>
    <xf numFmtId="0" fontId="24" fillId="14" borderId="0" xfId="0" applyFont="1" applyFill="1"/>
    <xf numFmtId="0" fontId="17" fillId="14" borderId="0" xfId="0" applyFont="1" applyFill="1"/>
    <xf numFmtId="0" fontId="22" fillId="2" borderId="0" xfId="65" applyFill="1"/>
    <xf numFmtId="0" fontId="22" fillId="0" borderId="0" xfId="65" applyFont="1" applyAlignment="1">
      <alignment horizontal="center"/>
    </xf>
    <xf numFmtId="0" fontId="22" fillId="0" borderId="0" xfId="65" applyFont="1"/>
    <xf numFmtId="0" fontId="15" fillId="14" borderId="0" xfId="0" applyFont="1" applyFill="1"/>
    <xf numFmtId="0" fontId="24" fillId="7" borderId="0" xfId="0" applyFont="1" applyFill="1"/>
    <xf numFmtId="0" fontId="17" fillId="7" borderId="0" xfId="0" applyFont="1" applyFill="1"/>
    <xf numFmtId="9" fontId="29" fillId="0" borderId="0" xfId="65" applyNumberFormat="1" applyFont="1" applyAlignment="1">
      <alignment horizontal="center" vertical="center"/>
    </xf>
    <xf numFmtId="0" fontId="16" fillId="0" borderId="0" xfId="0" applyFont="1"/>
    <xf numFmtId="0" fontId="0" fillId="0" borderId="0" xfId="0" applyFill="1"/>
    <xf numFmtId="0" fontId="28" fillId="0" borderId="0" xfId="0" applyFont="1" applyAlignment="1">
      <alignment horizontal="left" vertical="center" wrapText="1" readingOrder="1"/>
    </xf>
    <xf numFmtId="0" fontId="0" fillId="0" borderId="0" xfId="0" applyAlignment="1">
      <alignment vertical="top"/>
    </xf>
    <xf numFmtId="0" fontId="30" fillId="0" borderId="0" xfId="65" applyFont="1" applyAlignment="1">
      <alignment horizontal="left" vertical="center" wrapText="1"/>
    </xf>
    <xf numFmtId="0" fontId="24" fillId="2" borderId="0" xfId="0" applyFont="1" applyFill="1"/>
    <xf numFmtId="0" fontId="15" fillId="2" borderId="0" xfId="0" applyFont="1" applyFill="1"/>
    <xf numFmtId="0" fontId="30" fillId="0" borderId="0" xfId="65" applyFont="1" applyBorder="1" applyAlignment="1">
      <alignment horizontal="left" vertical="center" wrapText="1"/>
    </xf>
    <xf numFmtId="0" fontId="0" fillId="0" borderId="0" xfId="0" applyBorder="1"/>
    <xf numFmtId="0" fontId="31" fillId="0" borderId="0" xfId="0" applyFont="1" applyAlignment="1">
      <alignment wrapText="1"/>
    </xf>
    <xf numFmtId="0" fontId="24" fillId="0" borderId="0" xfId="0" applyFont="1" applyFill="1"/>
    <xf numFmtId="0" fontId="15" fillId="0" borderId="0" xfId="0" applyFont="1" applyFill="1"/>
    <xf numFmtId="0" fontId="29" fillId="0" borderId="0" xfId="65" applyFont="1" applyAlignment="1">
      <alignment horizontal="center" vertical="center"/>
    </xf>
    <xf numFmtId="0" fontId="17" fillId="0" borderId="0" xfId="0" applyFont="1" applyFill="1"/>
    <xf numFmtId="165" fontId="22" fillId="0" borderId="0" xfId="65" applyNumberFormat="1" applyAlignment="1">
      <alignment horizontal="left"/>
    </xf>
    <xf numFmtId="0" fontId="29" fillId="0" borderId="0" xfId="65" applyFont="1" applyAlignment="1">
      <alignment horizontal="left" vertical="center" wrapText="1"/>
    </xf>
    <xf numFmtId="165" fontId="29" fillId="0" borderId="0" xfId="65" applyNumberFormat="1" applyFont="1" applyAlignment="1">
      <alignment horizontal="center"/>
    </xf>
    <xf numFmtId="0" fontId="15" fillId="15" borderId="4" xfId="0" applyFont="1" applyFill="1" applyBorder="1" applyAlignment="1">
      <alignment horizontal="center" vertical="center"/>
    </xf>
    <xf numFmtId="0" fontId="15" fillId="16" borderId="4" xfId="0" applyFont="1" applyFill="1" applyBorder="1" applyAlignment="1">
      <alignment horizontal="center" vertical="center"/>
    </xf>
    <xf numFmtId="0" fontId="0" fillId="0" borderId="0" xfId="0" applyAlignment="1">
      <alignment horizontal="left" vertical="center" wrapText="1"/>
    </xf>
    <xf numFmtId="0" fontId="32" fillId="0" borderId="0" xfId="0" applyFont="1" applyFill="1"/>
    <xf numFmtId="0" fontId="10" fillId="0" borderId="0" xfId="0" applyFont="1" applyFill="1"/>
    <xf numFmtId="0" fontId="33" fillId="0" borderId="0" xfId="65" applyFont="1"/>
    <xf numFmtId="0" fontId="33" fillId="0" borderId="0" xfId="0" applyFont="1"/>
    <xf numFmtId="0" fontId="34" fillId="0" borderId="0" xfId="0" applyFont="1"/>
    <xf numFmtId="0" fontId="29" fillId="0" borderId="0" xfId="0" applyFont="1" applyFill="1" applyAlignment="1">
      <alignment vertical="center"/>
    </xf>
    <xf numFmtId="0" fontId="35" fillId="0" borderId="0" xfId="0" applyFont="1" applyFill="1" applyAlignment="1">
      <alignment vertical="center"/>
    </xf>
    <xf numFmtId="0" fontId="22" fillId="0" borderId="0" xfId="65" applyFill="1"/>
    <xf numFmtId="0" fontId="30" fillId="0" borderId="0" xfId="0" applyFont="1" applyFill="1" applyAlignment="1">
      <alignment vertical="center"/>
    </xf>
    <xf numFmtId="0" fontId="22" fillId="0" borderId="0" xfId="65" applyAlignment="1">
      <alignment horizontal="left" indent="2"/>
    </xf>
    <xf numFmtId="0" fontId="0" fillId="8" borderId="3" xfId="0" applyFont="1" applyFill="1" applyBorder="1"/>
    <xf numFmtId="0" fontId="0" fillId="9" borderId="3" xfId="0" applyFont="1" applyFill="1" applyBorder="1"/>
    <xf numFmtId="9" fontId="14" fillId="11" borderId="3" xfId="1" applyNumberFormat="1" applyFont="1" applyFill="1" applyBorder="1" applyAlignment="1">
      <alignment horizontal="left" vertical="center" wrapText="1"/>
    </xf>
    <xf numFmtId="9" fontId="13" fillId="11" borderId="3" xfId="1" applyNumberFormat="1" applyFont="1" applyFill="1" applyBorder="1" applyAlignment="1">
      <alignment horizontal="left" vertical="center" wrapText="1"/>
    </xf>
    <xf numFmtId="0" fontId="9" fillId="0" borderId="0" xfId="0" applyFont="1" applyFill="1" applyBorder="1"/>
    <xf numFmtId="0" fontId="9" fillId="7" borderId="5" xfId="0" applyFont="1" applyFill="1" applyBorder="1"/>
    <xf numFmtId="0" fontId="40" fillId="2" borderId="4" xfId="0" applyFont="1" applyFill="1" applyBorder="1" applyAlignment="1">
      <alignment horizontal="center" vertical="center"/>
    </xf>
    <xf numFmtId="0" fontId="0" fillId="3" borderId="4" xfId="0" applyFont="1" applyFill="1" applyBorder="1"/>
    <xf numFmtId="0" fontId="0" fillId="0" borderId="4" xfId="0" applyFont="1" applyFill="1" applyBorder="1"/>
    <xf numFmtId="0" fontId="0" fillId="18" borderId="4" xfId="0" applyFont="1" applyFill="1" applyBorder="1"/>
    <xf numFmtId="9" fontId="0" fillId="18" borderId="4" xfId="1" applyFont="1" applyFill="1" applyBorder="1"/>
    <xf numFmtId="0" fontId="0" fillId="6" borderId="4" xfId="0" applyFont="1" applyFill="1" applyBorder="1"/>
    <xf numFmtId="0" fontId="0" fillId="7" borderId="4" xfId="0" applyFont="1" applyFill="1" applyBorder="1"/>
    <xf numFmtId="0" fontId="0" fillId="2" borderId="4" xfId="0" applyFont="1" applyFill="1" applyBorder="1"/>
    <xf numFmtId="0" fontId="0" fillId="2" borderId="4" xfId="0" applyFill="1" applyBorder="1"/>
    <xf numFmtId="0" fontId="0" fillId="2" borderId="4" xfId="0" applyFill="1" applyBorder="1" applyAlignment="1">
      <alignment horizontal="center"/>
    </xf>
    <xf numFmtId="0" fontId="39" fillId="2" borderId="0" xfId="0" applyFont="1" applyFill="1" applyBorder="1" applyAlignment="1">
      <alignment horizontal="center" vertical="center"/>
    </xf>
    <xf numFmtId="0" fontId="38" fillId="2" borderId="7" xfId="0" applyFont="1" applyFill="1" applyBorder="1" applyAlignment="1">
      <alignment horizontal="center" vertical="center"/>
    </xf>
    <xf numFmtId="0" fontId="39" fillId="2" borderId="11" xfId="0" applyFont="1" applyFill="1" applyBorder="1" applyAlignment="1">
      <alignment horizontal="center" vertical="center"/>
    </xf>
    <xf numFmtId="0" fontId="38" fillId="2" borderId="4" xfId="0" applyFont="1" applyFill="1" applyBorder="1" applyAlignment="1">
      <alignment horizontal="center" vertical="center" wrapText="1"/>
    </xf>
    <xf numFmtId="0" fontId="0" fillId="0" borderId="4" xfId="0" applyFill="1" applyBorder="1"/>
    <xf numFmtId="0" fontId="0" fillId="2" borderId="4" xfId="0" applyFill="1" applyBorder="1" applyAlignment="1">
      <alignment horizontal="center" vertical="center" wrapText="1"/>
    </xf>
    <xf numFmtId="0" fontId="0" fillId="7" borderId="4" xfId="0" applyFont="1" applyFill="1" applyBorder="1" applyAlignment="1">
      <alignment wrapText="1"/>
    </xf>
    <xf numFmtId="0" fontId="0" fillId="0" borderId="4" xfId="0" applyFill="1" applyBorder="1" applyAlignment="1">
      <alignment horizontal="center" vertical="center" wrapText="1"/>
    </xf>
    <xf numFmtId="0" fontId="0" fillId="3" borderId="4" xfId="0" applyFont="1" applyFill="1" applyBorder="1" applyAlignment="1">
      <alignment wrapText="1"/>
    </xf>
    <xf numFmtId="0" fontId="0" fillId="0" borderId="4" xfId="0" applyFill="1" applyBorder="1" applyAlignment="1">
      <alignment vertical="top"/>
    </xf>
    <xf numFmtId="0" fontId="0" fillId="0" borderId="4" xfId="0" applyFont="1" applyFill="1" applyBorder="1" applyAlignment="1">
      <alignment wrapText="1"/>
    </xf>
    <xf numFmtId="0" fontId="37" fillId="0" borderId="4" xfId="0" applyFont="1" applyFill="1" applyBorder="1" applyAlignment="1">
      <alignment horizontal="center" vertical="center"/>
    </xf>
    <xf numFmtId="0" fontId="0" fillId="6" borderId="4" xfId="0" applyFont="1" applyFill="1" applyBorder="1" applyAlignment="1">
      <alignment wrapText="1"/>
    </xf>
    <xf numFmtId="0" fontId="0" fillId="0" borderId="10" xfId="0" applyFill="1" applyBorder="1"/>
    <xf numFmtId="0" fontId="0" fillId="0" borderId="10" xfId="0" applyFont="1" applyFill="1" applyBorder="1" applyAlignment="1">
      <alignment wrapText="1"/>
    </xf>
    <xf numFmtId="0" fontId="0" fillId="0" borderId="10" xfId="0" applyFont="1" applyFill="1" applyBorder="1"/>
    <xf numFmtId="0" fontId="30" fillId="0" borderId="0" xfId="65" applyFont="1" applyAlignment="1">
      <alignment horizontal="center" vertical="center" wrapText="1"/>
    </xf>
    <xf numFmtId="0" fontId="0" fillId="0" borderId="0" xfId="0" applyFill="1" applyBorder="1" applyAlignment="1">
      <alignment horizontal="center" vertical="center"/>
    </xf>
    <xf numFmtId="0" fontId="0" fillId="2" borderId="11" xfId="0" applyFill="1" applyBorder="1" applyAlignment="1">
      <alignment horizontal="center"/>
    </xf>
    <xf numFmtId="0" fontId="39" fillId="2" borderId="16" xfId="0" applyFont="1" applyFill="1" applyBorder="1" applyAlignment="1">
      <alignment horizontal="center" vertical="center"/>
    </xf>
    <xf numFmtId="9" fontId="0" fillId="0" borderId="4" xfId="1" applyFont="1" applyFill="1" applyBorder="1"/>
    <xf numFmtId="9" fontId="40" fillId="2" borderId="4" xfId="1" applyNumberFormat="1" applyFont="1" applyFill="1" applyBorder="1" applyAlignment="1">
      <alignment horizontal="center" vertical="center"/>
    </xf>
    <xf numFmtId="9" fontId="0" fillId="18" borderId="4" xfId="1" applyNumberFormat="1" applyFont="1" applyFill="1" applyBorder="1"/>
    <xf numFmtId="9" fontId="0" fillId="0" borderId="4" xfId="1" applyNumberFormat="1" applyFont="1" applyFill="1" applyBorder="1"/>
    <xf numFmtId="9" fontId="0" fillId="0" borderId="10" xfId="1" applyNumberFormat="1" applyFont="1" applyFill="1" applyBorder="1"/>
    <xf numFmtId="9" fontId="0" fillId="0" borderId="0" xfId="1" applyNumberFormat="1" applyFont="1" applyFill="1"/>
    <xf numFmtId="0" fontId="0" fillId="2" borderId="4" xfId="0" applyFill="1" applyBorder="1" applyAlignment="1">
      <alignment horizontal="center" vertical="center"/>
    </xf>
    <xf numFmtId="9" fontId="0" fillId="4" borderId="4" xfId="0" applyNumberFormat="1" applyFill="1" applyBorder="1" applyAlignment="1">
      <alignment horizontal="center" vertical="center"/>
    </xf>
    <xf numFmtId="9" fontId="0" fillId="17" borderId="4" xfId="0" applyNumberFormat="1" applyFill="1" applyBorder="1" applyAlignment="1">
      <alignment horizontal="center" vertical="center"/>
    </xf>
    <xf numFmtId="166" fontId="0" fillId="0" borderId="4" xfId="0" applyNumberFormat="1" applyFont="1" applyFill="1" applyBorder="1"/>
    <xf numFmtId="166" fontId="0" fillId="18" borderId="4" xfId="0" applyNumberFormat="1" applyFont="1" applyFill="1" applyBorder="1"/>
    <xf numFmtId="0" fontId="11" fillId="0" borderId="0" xfId="64" applyFill="1" applyAlignment="1">
      <alignment vertical="center"/>
    </xf>
    <xf numFmtId="0" fontId="40" fillId="2" borderId="4" xfId="0" applyFont="1" applyFill="1" applyBorder="1" applyAlignment="1">
      <alignment horizontal="center" vertical="center" wrapText="1"/>
    </xf>
    <xf numFmtId="2" fontId="0" fillId="0" borderId="4" xfId="0" applyNumberFormat="1" applyFont="1" applyFill="1" applyBorder="1"/>
    <xf numFmtId="10" fontId="0" fillId="0" borderId="4" xfId="1" applyNumberFormat="1" applyFont="1" applyFill="1" applyBorder="1"/>
    <xf numFmtId="9" fontId="37" fillId="19" borderId="4" xfId="1" applyNumberFormat="1" applyFont="1" applyFill="1" applyBorder="1" applyAlignment="1">
      <alignment horizontal="center" vertical="center"/>
    </xf>
    <xf numFmtId="0" fontId="40" fillId="2" borderId="10"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40" fillId="2" borderId="8" xfId="0" applyFont="1" applyFill="1" applyBorder="1" applyAlignment="1">
      <alignment horizontal="center" vertical="center"/>
    </xf>
    <xf numFmtId="9" fontId="40" fillId="2" borderId="9" xfId="1" applyNumberFormat="1" applyFont="1" applyFill="1" applyBorder="1" applyAlignment="1">
      <alignment horizontal="center" vertical="center"/>
    </xf>
    <xf numFmtId="10" fontId="0" fillId="0" borderId="4" xfId="0" applyNumberFormat="1" applyFont="1" applyFill="1" applyBorder="1"/>
    <xf numFmtId="9" fontId="0" fillId="20" borderId="4" xfId="1" applyFont="1" applyFill="1" applyBorder="1"/>
    <xf numFmtId="9" fontId="9" fillId="18" borderId="4" xfId="1" applyNumberFormat="1" applyFont="1" applyFill="1" applyBorder="1" applyAlignment="1">
      <alignment horizontal="center"/>
    </xf>
    <xf numFmtId="0" fontId="17" fillId="2" borderId="0" xfId="0" applyFont="1" applyFill="1"/>
    <xf numFmtId="0" fontId="0" fillId="0" borderId="0" xfId="0" applyAlignment="1"/>
    <xf numFmtId="0" fontId="22" fillId="0" borderId="0" xfId="65" applyAlignment="1"/>
    <xf numFmtId="0" fontId="0" fillId="0" borderId="0" xfId="0" applyFill="1" applyAlignment="1"/>
    <xf numFmtId="0" fontId="24" fillId="2" borderId="0" xfId="0" applyFont="1" applyFill="1" applyAlignment="1">
      <alignment horizontal="left" wrapText="1"/>
    </xf>
    <xf numFmtId="0" fontId="24" fillId="2" borderId="0" xfId="0" applyFont="1" applyFill="1" applyAlignment="1">
      <alignment horizontal="left" vertical="center" wrapText="1"/>
    </xf>
    <xf numFmtId="0" fontId="9" fillId="2" borderId="0" xfId="0" applyFont="1" applyFill="1" applyBorder="1"/>
    <xf numFmtId="9" fontId="9" fillId="2" borderId="0" xfId="1" applyNumberFormat="1" applyFont="1" applyFill="1" applyBorder="1"/>
    <xf numFmtId="0" fontId="0" fillId="2" borderId="0" xfId="0" applyFill="1" applyAlignment="1">
      <alignment wrapText="1"/>
    </xf>
    <xf numFmtId="0" fontId="9" fillId="18" borderId="17" xfId="0" applyFont="1" applyFill="1" applyBorder="1" applyAlignment="1">
      <alignment horizontal="left"/>
    </xf>
    <xf numFmtId="9" fontId="0" fillId="18" borderId="7" xfId="1" applyNumberFormat="1" applyFont="1" applyFill="1" applyBorder="1"/>
    <xf numFmtId="0" fontId="40" fillId="2" borderId="12" xfId="0" applyFont="1" applyFill="1" applyBorder="1" applyAlignment="1">
      <alignment horizontal="center" vertical="center" wrapText="1"/>
    </xf>
    <xf numFmtId="0" fontId="0" fillId="2" borderId="19" xfId="0" applyFill="1" applyBorder="1"/>
    <xf numFmtId="0" fontId="9" fillId="2" borderId="0" xfId="0" applyFont="1" applyFill="1" applyBorder="1" applyAlignment="1">
      <alignment horizontal="center" vertical="center"/>
    </xf>
    <xf numFmtId="9" fontId="9" fillId="2" borderId="0" xfId="1" applyNumberFormat="1" applyFont="1" applyFill="1" applyBorder="1" applyAlignment="1">
      <alignment horizontal="center" vertical="center"/>
    </xf>
    <xf numFmtId="2" fontId="0" fillId="2" borderId="18" xfId="0" applyNumberFormat="1" applyFont="1" applyFill="1" applyBorder="1"/>
    <xf numFmtId="2" fontId="0" fillId="2" borderId="0" xfId="0" applyNumberFormat="1" applyFont="1" applyFill="1" applyBorder="1"/>
    <xf numFmtId="9" fontId="0" fillId="2" borderId="0" xfId="1" applyNumberFormat="1" applyFont="1" applyFill="1"/>
    <xf numFmtId="0" fontId="48" fillId="0" borderId="4" xfId="0" applyFont="1" applyBorder="1" applyAlignment="1">
      <alignment horizontal="center" vertical="center"/>
    </xf>
    <xf numFmtId="0" fontId="0" fillId="0" borderId="4" xfId="0" applyBorder="1" applyAlignment="1">
      <alignment horizontal="left" vertical="center" wrapText="1"/>
    </xf>
    <xf numFmtId="0" fontId="47" fillId="0" borderId="4" xfId="0" applyFont="1" applyBorder="1" applyAlignment="1">
      <alignment horizontal="center" vertical="center"/>
    </xf>
    <xf numFmtId="0" fontId="0" fillId="0" borderId="4" xfId="0" applyBorder="1" applyAlignment="1">
      <alignment horizontal="left" vertical="center"/>
    </xf>
    <xf numFmtId="0" fontId="52"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horizontal="center" vertical="center"/>
    </xf>
    <xf numFmtId="0" fontId="22" fillId="0" borderId="0" xfId="65" applyBorder="1"/>
    <xf numFmtId="0" fontId="22" fillId="0" borderId="20" xfId="65" applyBorder="1"/>
    <xf numFmtId="0" fontId="22" fillId="0" borderId="21" xfId="65" applyBorder="1"/>
    <xf numFmtId="0" fontId="22" fillId="0" borderId="22" xfId="65" applyBorder="1"/>
    <xf numFmtId="0" fontId="22" fillId="0" borderId="23" xfId="65" applyBorder="1"/>
    <xf numFmtId="0" fontId="22" fillId="0" borderId="24" xfId="65" applyBorder="1"/>
    <xf numFmtId="0" fontId="33" fillId="0" borderId="25" xfId="65" applyFont="1" applyBorder="1"/>
    <xf numFmtId="0" fontId="35" fillId="0" borderId="26" xfId="0" applyFont="1" applyFill="1" applyBorder="1" applyAlignment="1">
      <alignment vertical="center"/>
    </xf>
    <xf numFmtId="0" fontId="33" fillId="0" borderId="27" xfId="65" applyFont="1" applyFill="1" applyBorder="1"/>
    <xf numFmtId="0" fontId="11" fillId="0" borderId="0" xfId="64" applyAlignment="1">
      <alignment vertical="center"/>
    </xf>
    <xf numFmtId="0" fontId="0" fillId="0" borderId="0" xfId="0" applyAlignment="1">
      <alignment vertical="center"/>
    </xf>
    <xf numFmtId="0" fontId="25" fillId="0" borderId="0" xfId="0" applyFont="1" applyAlignment="1">
      <alignment vertical="center" textRotation="24"/>
    </xf>
    <xf numFmtId="0" fontId="48" fillId="0" borderId="4" xfId="0" applyFont="1" applyFill="1" applyBorder="1" applyAlignment="1">
      <alignment horizontal="center" vertical="center"/>
    </xf>
    <xf numFmtId="0" fontId="0" fillId="0" borderId="4" xfId="0" applyBorder="1"/>
    <xf numFmtId="0" fontId="0" fillId="0" borderId="4" xfId="0" applyFont="1" applyBorder="1" applyAlignment="1">
      <alignment vertical="center" wrapText="1"/>
    </xf>
    <xf numFmtId="0" fontId="0" fillId="0" borderId="4" xfId="0" applyBorder="1" applyAlignment="1">
      <alignment vertical="center" wrapText="1"/>
    </xf>
    <xf numFmtId="0" fontId="24" fillId="22" borderId="4"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0" fillId="0" borderId="0" xfId="0" applyFont="1" applyAlignment="1">
      <alignment horizontal="right" vertical="center" wrapText="1"/>
    </xf>
    <xf numFmtId="0" fontId="21" fillId="0" borderId="0" xfId="0" applyFont="1" applyAlignment="1">
      <alignment horizontal="right" vertical="center" wrapText="1"/>
    </xf>
    <xf numFmtId="0" fontId="25" fillId="24" borderId="0" xfId="0" applyFont="1" applyFill="1" applyAlignment="1">
      <alignment horizontal="center" vertical="center" textRotation="24" wrapText="1"/>
    </xf>
    <xf numFmtId="0" fontId="25" fillId="24" borderId="0" xfId="0" applyFont="1" applyFill="1" applyAlignment="1">
      <alignment vertical="center" textRotation="24"/>
    </xf>
    <xf numFmtId="0" fontId="0" fillId="24" borderId="0" xfId="0" applyFill="1"/>
    <xf numFmtId="0" fontId="0" fillId="5" borderId="0" xfId="0" applyFill="1"/>
    <xf numFmtId="0" fontId="16" fillId="2" borderId="4" xfId="0" applyFont="1" applyFill="1" applyBorder="1" applyAlignment="1">
      <alignment horizontal="left" vertical="center" wrapText="1"/>
    </xf>
    <xf numFmtId="0" fontId="11" fillId="0" borderId="0" xfId="64" applyAlignment="1"/>
    <xf numFmtId="0" fontId="67" fillId="25" borderId="0" xfId="0" applyFont="1" applyFill="1"/>
    <xf numFmtId="4" fontId="0" fillId="0" borderId="4" xfId="0" applyNumberFormat="1" applyFont="1" applyFill="1" applyBorder="1"/>
    <xf numFmtId="1" fontId="0" fillId="18" borderId="4" xfId="0" applyNumberFormat="1" applyFont="1" applyFill="1" applyBorder="1"/>
    <xf numFmtId="1" fontId="0" fillId="0" borderId="4" xfId="0" applyNumberFormat="1" applyFont="1" applyFill="1" applyBorder="1"/>
    <xf numFmtId="2" fontId="0" fillId="18" borderId="4" xfId="0" applyNumberFormat="1" applyFont="1" applyFill="1" applyBorder="1"/>
    <xf numFmtId="0" fontId="0" fillId="2" borderId="13" xfId="0" applyFill="1" applyBorder="1"/>
    <xf numFmtId="0" fontId="9" fillId="9" borderId="8" xfId="0" applyFont="1" applyFill="1" applyBorder="1" applyAlignment="1">
      <alignment vertical="center"/>
    </xf>
    <xf numFmtId="9" fontId="9" fillId="9" borderId="9" xfId="1" applyNumberFormat="1" applyFont="1" applyFill="1" applyBorder="1" applyAlignment="1">
      <alignment vertical="center"/>
    </xf>
    <xf numFmtId="0" fontId="9" fillId="9" borderId="8" xfId="0" applyFont="1" applyFill="1" applyBorder="1" applyAlignment="1">
      <alignment horizontal="center" vertical="center"/>
    </xf>
    <xf numFmtId="0" fontId="9" fillId="9" borderId="4" xfId="0" applyFont="1" applyFill="1" applyBorder="1" applyAlignment="1">
      <alignment horizontal="center" vertical="center"/>
    </xf>
    <xf numFmtId="0" fontId="45" fillId="2" borderId="0" xfId="0" applyFont="1" applyFill="1"/>
    <xf numFmtId="0" fontId="43" fillId="0" borderId="4" xfId="0" applyFont="1" applyBorder="1" applyAlignment="1">
      <alignment vertical="center" wrapText="1"/>
    </xf>
    <xf numFmtId="0" fontId="71" fillId="0" borderId="0" xfId="0" applyFont="1"/>
    <xf numFmtId="0" fontId="0" fillId="2" borderId="4" xfId="0" applyFont="1" applyFill="1" applyBorder="1" applyProtection="1"/>
    <xf numFmtId="0" fontId="0" fillId="0" borderId="4" xfId="0" applyFont="1" applyFill="1" applyBorder="1" applyProtection="1"/>
    <xf numFmtId="4" fontId="0" fillId="0" borderId="4" xfId="0" applyNumberFormat="1" applyFont="1" applyFill="1" applyBorder="1" applyProtection="1"/>
    <xf numFmtId="0" fontId="0" fillId="2" borderId="4" xfId="0" applyFill="1" applyBorder="1" applyAlignment="1">
      <alignment horizontal="center" vertical="center"/>
    </xf>
    <xf numFmtId="9" fontId="0" fillId="2" borderId="0" xfId="1" applyFont="1" applyFill="1"/>
    <xf numFmtId="9" fontId="0" fillId="2" borderId="0" xfId="1" applyFont="1" applyFill="1" applyAlignment="1">
      <alignment horizontal="left"/>
    </xf>
    <xf numFmtId="0" fontId="0" fillId="0" borderId="0" xfId="0" applyAlignment="1">
      <alignment vertical="center" wrapText="1"/>
    </xf>
    <xf numFmtId="167" fontId="0" fillId="18" borderId="4" xfId="1" applyNumberFormat="1" applyFont="1" applyFill="1" applyBorder="1"/>
    <xf numFmtId="0" fontId="3" fillId="0" borderId="0" xfId="0" applyFont="1"/>
    <xf numFmtId="0" fontId="0" fillId="3" borderId="4" xfId="0" applyFont="1" applyFill="1" applyBorder="1" applyAlignment="1">
      <alignment vertical="center" wrapText="1"/>
    </xf>
    <xf numFmtId="166" fontId="0" fillId="0" borderId="4" xfId="63" applyNumberFormat="1" applyFont="1" applyFill="1" applyBorder="1" applyAlignment="1">
      <alignment vertical="center"/>
    </xf>
    <xf numFmtId="167" fontId="0" fillId="18" borderId="4" xfId="1" applyNumberFormat="1" applyFont="1" applyFill="1" applyBorder="1" applyAlignment="1">
      <alignment vertical="center"/>
    </xf>
    <xf numFmtId="0" fontId="0" fillId="18" borderId="4" xfId="0" applyFont="1" applyFill="1" applyBorder="1" applyAlignment="1">
      <alignment vertical="center"/>
    </xf>
    <xf numFmtId="0" fontId="0" fillId="2" borderId="0" xfId="0" applyFill="1" applyAlignment="1">
      <alignment vertical="center"/>
    </xf>
    <xf numFmtId="0" fontId="0" fillId="7" borderId="4" xfId="0" applyFont="1" applyFill="1" applyBorder="1" applyAlignment="1">
      <alignment vertical="center" wrapText="1"/>
    </xf>
    <xf numFmtId="0" fontId="0" fillId="6" borderId="4" xfId="0" applyFont="1" applyFill="1" applyBorder="1" applyAlignment="1">
      <alignment vertical="center" wrapText="1"/>
    </xf>
    <xf numFmtId="0" fontId="30" fillId="0" borderId="0" xfId="65" applyFont="1" applyAlignment="1">
      <alignment vertical="center" wrapText="1"/>
    </xf>
    <xf numFmtId="0" fontId="30" fillId="0" borderId="0" xfId="0" applyFont="1" applyAlignment="1">
      <alignment horizontal="right" vertical="center" wrapText="1"/>
    </xf>
    <xf numFmtId="10" fontId="0" fillId="18" borderId="4" xfId="1" applyNumberFormat="1" applyFont="1" applyFill="1" applyBorder="1"/>
    <xf numFmtId="10" fontId="0" fillId="18" borderId="4" xfId="1" applyNumberFormat="1" applyFont="1" applyFill="1" applyBorder="1" applyAlignment="1">
      <alignment vertical="center"/>
    </xf>
    <xf numFmtId="0" fontId="2" fillId="0" borderId="0" xfId="65" applyFont="1"/>
    <xf numFmtId="0" fontId="64" fillId="0" borderId="0" xfId="0" applyFont="1" applyAlignment="1">
      <alignment horizontal="center" vertical="center"/>
    </xf>
    <xf numFmtId="0" fontId="5" fillId="0" borderId="0" xfId="0" applyFont="1" applyAlignment="1">
      <alignment horizontal="left" vertical="center" wrapText="1"/>
    </xf>
    <xf numFmtId="0" fontId="6" fillId="0" borderId="0" xfId="0" applyFont="1" applyAlignment="1">
      <alignment horizontal="left" vertical="center" wrapText="1"/>
    </xf>
    <xf numFmtId="0" fontId="24" fillId="21" borderId="10" xfId="0" applyFont="1" applyFill="1" applyBorder="1" applyAlignment="1">
      <alignment horizontal="center" vertical="center" wrapText="1"/>
    </xf>
    <xf numFmtId="0" fontId="24" fillId="21" borderId="11" xfId="0" applyFont="1" applyFill="1" applyBorder="1" applyAlignment="1">
      <alignment horizontal="center" vertical="center" wrapText="1"/>
    </xf>
    <xf numFmtId="0" fontId="24" fillId="21" borderId="12" xfId="0" applyFont="1" applyFill="1" applyBorder="1" applyAlignment="1">
      <alignment horizontal="center" vertical="center" wrapText="1"/>
    </xf>
    <xf numFmtId="0" fontId="46" fillId="0" borderId="10"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43" fillId="0" borderId="0" xfId="0" applyFont="1" applyFill="1" applyBorder="1" applyAlignment="1">
      <alignment horizontal="center" vertical="center" wrapText="1"/>
    </xf>
    <xf numFmtId="0" fontId="9" fillId="2" borderId="7" xfId="0"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2" borderId="4" xfId="0" applyFill="1" applyBorder="1" applyAlignment="1">
      <alignment horizontal="center" vertical="center" wrapText="1"/>
    </xf>
    <xf numFmtId="0" fontId="37" fillId="2" borderId="4" xfId="0" applyFont="1" applyFill="1" applyBorder="1" applyAlignment="1">
      <alignment horizontal="center" vertical="center"/>
    </xf>
    <xf numFmtId="0" fontId="38" fillId="2" borderId="4" xfId="0" applyFont="1" applyFill="1" applyBorder="1" applyAlignment="1">
      <alignment horizontal="center" vertical="center" wrapText="1"/>
    </xf>
    <xf numFmtId="0" fontId="0" fillId="2" borderId="4"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37" fillId="2" borderId="7"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9" xfId="0" applyFont="1" applyFill="1" applyBorder="1" applyAlignment="1">
      <alignment horizontal="center" vertical="center"/>
    </xf>
    <xf numFmtId="0" fontId="39" fillId="2" borderId="4" xfId="0" applyFont="1" applyFill="1" applyBorder="1" applyAlignment="1">
      <alignment horizontal="center"/>
    </xf>
    <xf numFmtId="0" fontId="37" fillId="2" borderId="13" xfId="0" applyFont="1" applyFill="1" applyBorder="1" applyAlignment="1">
      <alignment horizontal="center" vertical="center"/>
    </xf>
    <xf numFmtId="0" fontId="37" fillId="2" borderId="6" xfId="0" applyFont="1" applyFill="1" applyBorder="1" applyAlignment="1">
      <alignment horizontal="center" vertical="center"/>
    </xf>
    <xf numFmtId="0" fontId="37" fillId="2" borderId="14" xfId="0" applyFont="1" applyFill="1" applyBorder="1" applyAlignment="1">
      <alignment horizontal="center" vertical="center"/>
    </xf>
    <xf numFmtId="0" fontId="39" fillId="2" borderId="10" xfId="0" applyFont="1" applyFill="1" applyBorder="1" applyAlignment="1">
      <alignment horizontal="center" vertical="center"/>
    </xf>
    <xf numFmtId="0" fontId="39" fillId="2" borderId="11" xfId="0" applyFont="1" applyFill="1" applyBorder="1" applyAlignment="1">
      <alignment horizontal="center" vertical="center"/>
    </xf>
    <xf numFmtId="0" fontId="39" fillId="2" borderId="12" xfId="0" applyFont="1" applyFill="1" applyBorder="1" applyAlignment="1">
      <alignment horizontal="center" vertical="center"/>
    </xf>
    <xf numFmtId="0" fontId="38" fillId="2" borderId="4"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15" xfId="0" applyFont="1" applyFill="1" applyBorder="1" applyAlignment="1">
      <alignment horizontal="center" vertic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39" fillId="2" borderId="16" xfId="0" applyFont="1" applyFill="1" applyBorder="1" applyAlignment="1">
      <alignment horizontal="center" vertical="center"/>
    </xf>
    <xf numFmtId="0" fontId="0" fillId="2" borderId="4" xfId="0" applyFill="1" applyBorder="1" applyAlignment="1">
      <alignment horizontal="center"/>
    </xf>
    <xf numFmtId="0" fontId="22" fillId="0" borderId="0" xfId="65" applyFont="1" applyFill="1" applyBorder="1" applyAlignment="1">
      <alignment horizontal="left" vertical="center" wrapText="1"/>
    </xf>
    <xf numFmtId="0" fontId="2" fillId="0" borderId="0" xfId="65" applyFont="1" applyAlignment="1">
      <alignment horizontal="center" vertical="center" wrapText="1"/>
    </xf>
    <xf numFmtId="0" fontId="22" fillId="0" borderId="0" xfId="65" applyFont="1" applyAlignment="1">
      <alignment horizontal="center" vertical="center" wrapText="1"/>
    </xf>
    <xf numFmtId="0" fontId="22" fillId="0" borderId="0" xfId="65" applyFont="1" applyAlignment="1">
      <alignment horizontal="center"/>
    </xf>
    <xf numFmtId="0" fontId="25" fillId="0" borderId="0" xfId="0" applyFont="1" applyAlignment="1">
      <alignment horizontal="center" vertical="center" textRotation="24" wrapText="1"/>
    </xf>
    <xf numFmtId="0" fontId="25" fillId="0" borderId="0" xfId="65" applyFont="1" applyFill="1" applyBorder="1" applyAlignment="1">
      <alignment horizontal="left" vertical="center" wrapText="1"/>
    </xf>
    <xf numFmtId="0" fontId="2" fillId="0" borderId="0" xfId="65" applyFont="1" applyAlignment="1">
      <alignment horizontal="center" vertical="center"/>
    </xf>
    <xf numFmtId="0" fontId="22" fillId="0" borderId="0" xfId="65" applyFont="1" applyAlignment="1">
      <alignment horizontal="center" vertical="center"/>
    </xf>
    <xf numFmtId="0" fontId="19" fillId="0" borderId="0" xfId="0" applyFont="1" applyAlignment="1">
      <alignment horizontal="center" vertical="center"/>
    </xf>
    <xf numFmtId="0" fontId="23" fillId="13" borderId="0" xfId="65" applyFont="1" applyFill="1" applyAlignment="1">
      <alignment horizontal="left" vertical="center"/>
    </xf>
    <xf numFmtId="0" fontId="10" fillId="0" borderId="0" xfId="0" applyFont="1"/>
    <xf numFmtId="0" fontId="63" fillId="5" borderId="0" xfId="0" applyFont="1" applyFill="1" applyAlignment="1">
      <alignment horizontal="left" vertical="center" indent="2"/>
    </xf>
    <xf numFmtId="0" fontId="61" fillId="24" borderId="0" xfId="0" applyFont="1" applyFill="1" applyAlignment="1">
      <alignment horizontal="right"/>
    </xf>
    <xf numFmtId="0" fontId="17" fillId="24" borderId="0" xfId="0" applyFont="1" applyFill="1" applyAlignment="1">
      <alignment horizontal="right"/>
    </xf>
    <xf numFmtId="0" fontId="66" fillId="23" borderId="0" xfId="0" applyFont="1" applyFill="1" applyAlignment="1">
      <alignment horizontal="left" vertical="top" wrapText="1"/>
    </xf>
    <xf numFmtId="0" fontId="66" fillId="23" borderId="0" xfId="0" applyFont="1" applyFill="1" applyAlignment="1">
      <alignment horizontal="left" vertical="top"/>
    </xf>
    <xf numFmtId="0" fontId="18" fillId="5" borderId="0" xfId="0" applyFont="1" applyFill="1" applyAlignment="1">
      <alignment horizontal="center" vertical="center" wrapText="1"/>
    </xf>
    <xf numFmtId="0" fontId="72" fillId="0" borderId="0" xfId="0" applyFont="1" applyAlignment="1">
      <alignment horizontal="left" vertical="top" wrapText="1" readingOrder="1"/>
    </xf>
    <xf numFmtId="0" fontId="2"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wrapText="1"/>
    </xf>
    <xf numFmtId="0" fontId="2"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31" fillId="0" borderId="0" xfId="0" applyFont="1" applyAlignment="1">
      <alignment horizontal="center" wrapText="1"/>
    </xf>
    <xf numFmtId="0" fontId="30" fillId="0" borderId="0" xfId="65" applyFont="1" applyAlignment="1">
      <alignment horizontal="left" vertical="center" wrapText="1"/>
    </xf>
    <xf numFmtId="0" fontId="30" fillId="0" borderId="0" xfId="65" applyFont="1" applyBorder="1" applyAlignment="1">
      <alignment horizontal="center" vertical="center" wrapText="1"/>
    </xf>
    <xf numFmtId="0" fontId="30" fillId="0" borderId="0" xfId="65" applyFont="1" applyAlignment="1">
      <alignment horizontal="center" vertical="center" wrapText="1"/>
    </xf>
    <xf numFmtId="0" fontId="24" fillId="7" borderId="0" xfId="0" applyFont="1" applyFill="1" applyAlignment="1">
      <alignment horizontal="left" wrapText="1"/>
    </xf>
    <xf numFmtId="0" fontId="3" fillId="0" borderId="0" xfId="0" applyFont="1" applyAlignment="1">
      <alignment horizontal="left" vertical="top" wrapText="1"/>
    </xf>
    <xf numFmtId="0" fontId="58" fillId="0" borderId="0" xfId="65" applyFont="1" applyAlignment="1">
      <alignment horizontal="center" vertical="center" wrapText="1"/>
    </xf>
    <xf numFmtId="0" fontId="3" fillId="2" borderId="0" xfId="65" applyFont="1" applyFill="1" applyAlignment="1">
      <alignment horizontal="left" vertical="center" wrapText="1"/>
    </xf>
    <xf numFmtId="0" fontId="30" fillId="2" borderId="0" xfId="65" applyFont="1" applyFill="1" applyAlignment="1">
      <alignment horizontal="left" vertical="center" wrapText="1"/>
    </xf>
    <xf numFmtId="0" fontId="2" fillId="0" borderId="0" xfId="65" applyFont="1" applyAlignment="1">
      <alignment horizontal="left" vertical="center" wrapText="1"/>
    </xf>
    <xf numFmtId="0" fontId="2" fillId="2" borderId="0" xfId="0" applyFont="1" applyFill="1" applyAlignment="1">
      <alignment horizontal="left" wrapText="1"/>
    </xf>
    <xf numFmtId="0" fontId="3" fillId="2" borderId="0" xfId="0" applyFont="1" applyFill="1" applyAlignment="1">
      <alignment horizontal="left" wrapText="1"/>
    </xf>
    <xf numFmtId="0" fontId="28" fillId="0" borderId="0" xfId="0" applyFont="1" applyAlignment="1">
      <alignment horizontal="left" vertical="center" wrapText="1" readingOrder="1"/>
    </xf>
    <xf numFmtId="0" fontId="28" fillId="0" borderId="0" xfId="0" applyFont="1" applyAlignment="1">
      <alignment horizontal="left" vertical="top" wrapText="1" readingOrder="1"/>
    </xf>
    <xf numFmtId="0" fontId="72" fillId="0" borderId="0" xfId="0" applyFont="1" applyAlignment="1">
      <alignment horizontal="left" wrapText="1" readingOrder="1"/>
    </xf>
    <xf numFmtId="0" fontId="28" fillId="0" borderId="0" xfId="0" applyFont="1" applyAlignment="1">
      <alignment horizontal="left" wrapText="1" readingOrder="1"/>
    </xf>
    <xf numFmtId="0" fontId="2" fillId="0" borderId="0" xfId="65" applyFont="1" applyAlignment="1">
      <alignment horizontal="center"/>
    </xf>
    <xf numFmtId="0" fontId="27" fillId="0" borderId="0" xfId="65" applyFont="1" applyFill="1" applyBorder="1" applyAlignment="1">
      <alignment horizontal="left" vertical="center" wrapText="1"/>
    </xf>
    <xf numFmtId="0" fontId="22" fillId="5" borderId="0" xfId="65" applyFont="1" applyFill="1" applyBorder="1" applyAlignment="1">
      <alignment horizontal="center" vertical="center" wrapText="1"/>
    </xf>
    <xf numFmtId="0" fontId="11" fillId="0" borderId="0" xfId="64" applyAlignment="1">
      <alignment horizontal="center"/>
    </xf>
    <xf numFmtId="0" fontId="26" fillId="12" borderId="0" xfId="65" applyFont="1" applyFill="1"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11" fillId="0" borderId="0" xfId="64" applyAlignment="1">
      <alignment horizontal="center" vertical="center" wrapText="1"/>
    </xf>
    <xf numFmtId="0" fontId="3" fillId="0" borderId="0" xfId="0" applyFont="1" applyFill="1" applyAlignment="1">
      <alignment horizontal="left" vertical="center" wrapText="1"/>
    </xf>
    <xf numFmtId="0" fontId="27" fillId="0" borderId="0" xfId="0" applyFont="1" applyFill="1" applyAlignment="1">
      <alignment horizontal="left" wrapText="1"/>
    </xf>
    <xf numFmtId="0" fontId="30" fillId="2" borderId="0" xfId="0" applyFont="1" applyFill="1" applyAlignment="1">
      <alignment horizontal="center" vertical="center" wrapText="1"/>
    </xf>
    <xf numFmtId="0" fontId="30" fillId="2" borderId="0" xfId="0" applyFont="1" applyFill="1" applyAlignment="1">
      <alignment horizontal="center" wrapText="1"/>
    </xf>
    <xf numFmtId="0" fontId="30" fillId="2" borderId="0" xfId="0" applyFont="1" applyFill="1" applyAlignment="1">
      <alignment horizontal="center" vertical="top" wrapText="1"/>
    </xf>
    <xf numFmtId="0" fontId="0" fillId="0" borderId="0" xfId="0" applyAlignment="1">
      <alignment horizontal="left" vertical="top" wrapText="1"/>
    </xf>
    <xf numFmtId="0" fontId="0" fillId="0" borderId="0" xfId="0" applyAlignment="1">
      <alignment horizontal="justify" vertical="justify" wrapText="1"/>
    </xf>
    <xf numFmtId="0" fontId="0" fillId="0" borderId="0" xfId="0" applyAlignment="1">
      <alignment horizontal="justify" vertical="top" wrapText="1"/>
    </xf>
    <xf numFmtId="0" fontId="55" fillId="0" borderId="0" xfId="0" applyFont="1" applyAlignment="1">
      <alignment horizontal="center" vertical="center"/>
    </xf>
    <xf numFmtId="0" fontId="57" fillId="0" borderId="0" xfId="0" applyFont="1" applyAlignment="1">
      <alignment horizontal="center" vertical="center"/>
    </xf>
    <xf numFmtId="0" fontId="9" fillId="0" borderId="0" xfId="0" applyFont="1" applyAlignment="1">
      <alignment horizontal="center" vertical="center"/>
    </xf>
    <xf numFmtId="0" fontId="50" fillId="0" borderId="0" xfId="0" applyFont="1" applyAlignment="1">
      <alignment horizontal="center" vertical="center"/>
    </xf>
    <xf numFmtId="0" fontId="51" fillId="0" borderId="0" xfId="0" applyFont="1" applyAlignment="1">
      <alignment horizontal="center" vertical="center"/>
    </xf>
    <xf numFmtId="0" fontId="27" fillId="0" borderId="0" xfId="0" applyFont="1" applyFill="1" applyAlignment="1">
      <alignment horizontal="left" vertical="center" wrapText="1"/>
    </xf>
    <xf numFmtId="0" fontId="10" fillId="0" borderId="0" xfId="0" applyFont="1" applyFill="1" applyAlignment="1">
      <alignment horizontal="center" vertical="top" wrapText="1"/>
    </xf>
    <xf numFmtId="0" fontId="24" fillId="14" borderId="0" xfId="0" applyFont="1" applyFill="1" applyAlignment="1">
      <alignment horizontal="left" vertical="center" wrapText="1"/>
    </xf>
    <xf numFmtId="0" fontId="2" fillId="0" borderId="0" xfId="65" applyFont="1" applyAlignment="1">
      <alignment horizontal="left" vertical="top" wrapText="1"/>
    </xf>
    <xf numFmtId="0" fontId="3" fillId="0" borderId="0" xfId="65" applyFont="1" applyAlignment="1">
      <alignment horizontal="left" vertical="top" wrapText="1"/>
    </xf>
    <xf numFmtId="0" fontId="38" fillId="2" borderId="10"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1" fillId="0" borderId="0" xfId="0" applyFont="1" applyAlignment="1">
      <alignment horizontal="left" vertical="top" wrapText="1"/>
    </xf>
  </cellXfs>
  <cellStyles count="107">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Monétaire" xfId="63" builtinId="4"/>
    <cellStyle name="Normal" xfId="0" builtinId="0" customBuiltin="1"/>
    <cellStyle name="Normal 2" xfId="65"/>
    <cellStyle name="Pourcentage" xfId="1" builtinId="5"/>
    <cellStyle name="Pourcentage 2" xfId="66"/>
    <cellStyle name="Style 1" xfId="58"/>
  </cellStyles>
  <dxfs count="0"/>
  <tableStyles count="0" defaultTableStyle="TableStyleMedium2" defaultPivotStyle="PivotStyleLight16"/>
  <colors>
    <mruColors>
      <color rgb="FFBE3B71"/>
      <color rgb="FF0000FF"/>
      <color rgb="FF4E6B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Age moyen du Personnel Non Médical, par filière et par genre</a:t>
            </a:r>
          </a:p>
        </c:rich>
      </c:tx>
      <c:layout>
        <c:manualLayout>
          <c:xMode val="edge"/>
          <c:yMode val="edge"/>
          <c:x val="0.229519167560755"/>
          <c:y val="0.0239824456051696"/>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374529538991"/>
          <c:y val="0.156605369801758"/>
          <c:w val="0.74981031693319"/>
          <c:h val="0.807173206131952"/>
        </c:manualLayout>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REMPLIR'!$D$45:$D$49</c:f>
              <c:numCache>
                <c:formatCode>General</c:formatCode>
                <c:ptCount val="5"/>
                <c:pt idx="0">
                  <c:v>44.48</c:v>
                </c:pt>
                <c:pt idx="1">
                  <c:v>38.84</c:v>
                </c:pt>
                <c:pt idx="2">
                  <c:v>42.2</c:v>
                </c:pt>
                <c:pt idx="3">
                  <c:v>41.74</c:v>
                </c:pt>
                <c:pt idx="4">
                  <c:v>38.56</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REMPLIR'!$E$45:$E$49</c:f>
              <c:numCache>
                <c:formatCode>General</c:formatCode>
                <c:ptCount val="5"/>
                <c:pt idx="0">
                  <c:v>40.94</c:v>
                </c:pt>
                <c:pt idx="1">
                  <c:v>39.38</c:v>
                </c:pt>
                <c:pt idx="2">
                  <c:v>37.0</c:v>
                </c:pt>
                <c:pt idx="3">
                  <c:v>35.43</c:v>
                </c:pt>
                <c:pt idx="4">
                  <c:v>41.76</c:v>
                </c:pt>
              </c:numCache>
            </c:numRef>
          </c:val>
        </c:ser>
        <c:dLbls>
          <c:dLblPos val="outEnd"/>
          <c:showLegendKey val="0"/>
          <c:showVal val="1"/>
          <c:showCatName val="0"/>
          <c:showSerName val="0"/>
          <c:showPercent val="0"/>
          <c:showBubbleSize val="0"/>
        </c:dLbls>
        <c:gapWidth val="81"/>
        <c:axId val="-854451840"/>
        <c:axId val="-991731744"/>
      </c:barChart>
      <c:catAx>
        <c:axId val="-854451840"/>
        <c:scaling>
          <c:orientation val="minMax"/>
        </c:scaling>
        <c:delete val="0"/>
        <c:axPos val="l"/>
        <c:numFmt formatCode="General" sourceLinked="0"/>
        <c:majorTickMark val="out"/>
        <c:minorTickMark val="none"/>
        <c:tickLblPos val="nextTo"/>
        <c:crossAx val="-991731744"/>
        <c:crosses val="autoZero"/>
        <c:auto val="1"/>
        <c:lblAlgn val="ctr"/>
        <c:lblOffset val="100"/>
        <c:noMultiLvlLbl val="0"/>
      </c:catAx>
      <c:valAx>
        <c:axId val="-991731744"/>
        <c:scaling>
          <c:orientation val="minMax"/>
        </c:scaling>
        <c:delete val="1"/>
        <c:axPos val="b"/>
        <c:numFmt formatCode="General" sourceLinked="1"/>
        <c:majorTickMark val="out"/>
        <c:minorTickMark val="none"/>
        <c:tickLblPos val="nextTo"/>
        <c:crossAx val="-85445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PM par statut</a:t>
            </a:r>
            <a:endParaRPr lang="fr-FR" sz="1200">
              <a:effectLst/>
            </a:endParaRPr>
          </a:p>
        </c:rich>
      </c:tx>
      <c:layout>
        <c:manualLayout>
          <c:xMode val="edge"/>
          <c:yMode val="edge"/>
          <c:x val="0.294617441112343"/>
          <c:y val="0.0204081741968901"/>
        </c:manualLayout>
      </c:layout>
      <c:overlay val="0"/>
    </c:title>
    <c:autoTitleDeleted val="0"/>
    <c:plotArea>
      <c:layout>
        <c:manualLayout>
          <c:layoutTarget val="inner"/>
          <c:xMode val="edge"/>
          <c:yMode val="edge"/>
          <c:x val="0.050277508077698"/>
          <c:y val="0.113188233535933"/>
          <c:w val="0.892555383521743"/>
          <c:h val="0.746517620931823"/>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REMPLIR'!$D$16:$D$18</c:f>
              <c:numCache>
                <c:formatCode>General</c:formatCode>
                <c:ptCount val="3"/>
                <c:pt idx="0" formatCode="0">
                  <c:v>55.73</c:v>
                </c:pt>
                <c:pt idx="1">
                  <c:v>2.35</c:v>
                </c:pt>
                <c:pt idx="2">
                  <c:v>25.23</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REMPLIR'!$E$16:$E$18</c:f>
              <c:numCache>
                <c:formatCode>General</c:formatCode>
                <c:ptCount val="3"/>
                <c:pt idx="0" formatCode="0">
                  <c:v>61.22</c:v>
                </c:pt>
                <c:pt idx="1">
                  <c:v>5.02</c:v>
                </c:pt>
                <c:pt idx="2">
                  <c:v>21.17</c:v>
                </c:pt>
              </c:numCache>
            </c:numRef>
          </c:val>
        </c:ser>
        <c:dLbls>
          <c:dLblPos val="outEnd"/>
          <c:showLegendKey val="0"/>
          <c:showVal val="1"/>
          <c:showCatName val="0"/>
          <c:showSerName val="0"/>
          <c:showPercent val="0"/>
          <c:showBubbleSize val="0"/>
        </c:dLbls>
        <c:gapWidth val="150"/>
        <c:axId val="-821442096"/>
        <c:axId val="-821440048"/>
      </c:barChart>
      <c:catAx>
        <c:axId val="-821442096"/>
        <c:scaling>
          <c:orientation val="minMax"/>
        </c:scaling>
        <c:delete val="0"/>
        <c:axPos val="b"/>
        <c:numFmt formatCode="General" sourceLinked="0"/>
        <c:majorTickMark val="out"/>
        <c:minorTickMark val="none"/>
        <c:tickLblPos val="nextTo"/>
        <c:crossAx val="-821440048"/>
        <c:crosses val="autoZero"/>
        <c:auto val="1"/>
        <c:lblAlgn val="ctr"/>
        <c:lblOffset val="100"/>
        <c:noMultiLvlLbl val="0"/>
      </c:catAx>
      <c:valAx>
        <c:axId val="-821440048"/>
        <c:scaling>
          <c:orientation val="minMax"/>
        </c:scaling>
        <c:delete val="0"/>
        <c:axPos val="l"/>
        <c:numFmt formatCode="0" sourceLinked="1"/>
        <c:majorTickMark val="out"/>
        <c:minorTickMark val="none"/>
        <c:tickLblPos val="nextTo"/>
        <c:crossAx val="-8214420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filière</a:t>
            </a:r>
            <a:endParaRPr lang="fr-FR" sz="1200">
              <a:effectLst/>
            </a:endParaRPr>
          </a:p>
        </c:rich>
      </c:tx>
      <c:layout>
        <c:manualLayout>
          <c:xMode val="edge"/>
          <c:yMode val="edge"/>
          <c:x val="0.400015147586621"/>
          <c:y val="0.0360576923076923"/>
        </c:manualLayout>
      </c:layout>
      <c:overlay val="0"/>
    </c:title>
    <c:autoTitleDeleted val="0"/>
    <c:plotArea>
      <c:layout>
        <c:manualLayout>
          <c:layoutTarget val="inner"/>
          <c:xMode val="edge"/>
          <c:yMode val="edge"/>
          <c:x val="0.074531615366261"/>
          <c:y val="0.124098557692308"/>
          <c:w val="0.861507038892866"/>
          <c:h val="0.733483968049667"/>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dLbl>
              <c:idx val="0"/>
              <c:layout>
                <c:manualLayout>
                  <c:x val="0.0029895366218236"/>
                  <c:y val="0.010854816824966"/>
                </c:manualLayout>
              </c:layout>
              <c:tx>
                <c:rich>
                  <a:bodyPr/>
                  <a:lstStyle/>
                  <a:p>
                    <a:r>
                      <a:rPr lang="mr-IN"/>
                      <a:t>93%</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mr-IN"/>
                      <a:t>90%</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wrap="square" lIns="38100" tIns="19050" rIns="38100" bIns="19050" anchor="ctr">
                    <a:noAutofit/>
                  </a:bodyPr>
                  <a:lstStyle/>
                  <a:p>
                    <a:pPr>
                      <a:defRPr/>
                    </a:pPr>
                    <a:r>
                      <a:rPr lang="mr-IN"/>
                      <a:t>81%</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504858585501924"/>
                      <c:h val="0.109661000651716"/>
                    </c:manualLayout>
                  </c15:layout>
                </c:ext>
              </c:extLst>
            </c:dLbl>
            <c:dLbl>
              <c:idx val="3"/>
              <c:layout/>
              <c:tx>
                <c:rich>
                  <a:bodyPr/>
                  <a:lstStyle/>
                  <a:p>
                    <a:r>
                      <a:rPr lang="mr-IN"/>
                      <a:t>83%</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mr-IN"/>
                      <a:t>28%</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REMPLIR'!$D$30:$D$34</c:f>
              <c:numCache>
                <c:formatCode>0.00</c:formatCode>
                <c:ptCount val="5"/>
                <c:pt idx="0">
                  <c:v>209.86</c:v>
                </c:pt>
                <c:pt idx="1">
                  <c:v>1387.0</c:v>
                </c:pt>
                <c:pt idx="2">
                  <c:v>14.89</c:v>
                </c:pt>
                <c:pt idx="3">
                  <c:v>92.48</c:v>
                </c:pt>
                <c:pt idx="4">
                  <c:v>64.79</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0"/>
              <c:layout/>
              <c:tx>
                <c:rich>
                  <a:bodyPr/>
                  <a:lstStyle/>
                  <a:p>
                    <a:r>
                      <a:rPr lang="mr-IN"/>
                      <a:t>7%</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wrap="square" lIns="38100" tIns="19050" rIns="38100" bIns="19050" anchor="ctr">
                    <a:noAutofit/>
                  </a:bodyPr>
                  <a:lstStyle/>
                  <a:p>
                    <a:pPr>
                      <a:defRPr/>
                    </a:pPr>
                    <a:r>
                      <a:rPr lang="mr-IN"/>
                      <a:t>10%</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505903746336641"/>
                      <c:h val="0.109661000651716"/>
                    </c:manualLayout>
                  </c15:layout>
                </c:ext>
              </c:extLst>
            </c:dLbl>
            <c:dLbl>
              <c:idx val="2"/>
              <c:layout/>
              <c:tx>
                <c:rich>
                  <a:bodyPr/>
                  <a:lstStyle/>
                  <a:p>
                    <a:r>
                      <a:rPr lang="mr-IN"/>
                      <a:t>19</a:t>
                    </a:r>
                    <a:r>
                      <a:rPr lang="mr-IN" baseline="0"/>
                      <a:t>%</a:t>
                    </a:r>
                    <a:endParaRPr lang="mr-IN"/>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mr-IN"/>
                      <a:t>17%</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mr-IN"/>
                      <a:t>72%</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REMPLIR'!$E$30:$E$34</c:f>
              <c:numCache>
                <c:formatCode>0.00</c:formatCode>
                <c:ptCount val="5"/>
                <c:pt idx="0">
                  <c:v>14.84</c:v>
                </c:pt>
                <c:pt idx="1">
                  <c:v>152.95</c:v>
                </c:pt>
                <c:pt idx="2">
                  <c:v>3.41</c:v>
                </c:pt>
                <c:pt idx="3">
                  <c:v>19.13</c:v>
                </c:pt>
                <c:pt idx="4">
                  <c:v>167.6</c:v>
                </c:pt>
              </c:numCache>
            </c:numRef>
          </c:val>
        </c:ser>
        <c:dLbls>
          <c:dLblPos val="outEnd"/>
          <c:showLegendKey val="0"/>
          <c:showVal val="1"/>
          <c:showCatName val="0"/>
          <c:showSerName val="0"/>
          <c:showPercent val="0"/>
          <c:showBubbleSize val="0"/>
        </c:dLbls>
        <c:gapWidth val="80"/>
        <c:axId val="-821699696"/>
        <c:axId val="-821697376"/>
      </c:barChart>
      <c:catAx>
        <c:axId val="-821699696"/>
        <c:scaling>
          <c:orientation val="minMax"/>
        </c:scaling>
        <c:delete val="0"/>
        <c:axPos val="b"/>
        <c:numFmt formatCode="General" sourceLinked="0"/>
        <c:majorTickMark val="out"/>
        <c:minorTickMark val="none"/>
        <c:tickLblPos val="nextTo"/>
        <c:txPr>
          <a:bodyPr/>
          <a:lstStyle/>
          <a:p>
            <a:pPr>
              <a:defRPr sz="900"/>
            </a:pPr>
            <a:endParaRPr lang="fr-FR"/>
          </a:p>
        </c:txPr>
        <c:crossAx val="-821697376"/>
        <c:crosses val="autoZero"/>
        <c:auto val="1"/>
        <c:lblAlgn val="ctr"/>
        <c:lblOffset val="100"/>
        <c:noMultiLvlLbl val="0"/>
      </c:catAx>
      <c:valAx>
        <c:axId val="-821697376"/>
        <c:scaling>
          <c:orientation val="minMax"/>
        </c:scaling>
        <c:delete val="0"/>
        <c:axPos val="l"/>
        <c:numFmt formatCode="0.00" sourceLinked="1"/>
        <c:majorTickMark val="out"/>
        <c:minorTickMark val="none"/>
        <c:tickLblPos val="nextTo"/>
        <c:crossAx val="-8216996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catégorie</a:t>
            </a:r>
            <a:endParaRPr lang="fr-FR" sz="1200">
              <a:effectLst/>
            </a:endParaRPr>
          </a:p>
        </c:rich>
      </c:tx>
      <c:layout/>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a:ln>
              <a:noFill/>
            </a:ln>
          </c:spPr>
          <c:invertIfNegative val="0"/>
          <c:dLbls>
            <c:dLbl>
              <c:idx val="0"/>
              <c:layout/>
              <c:tx>
                <c:rich>
                  <a:bodyPr wrap="square" lIns="38100" tIns="19050" rIns="38100" bIns="19050" anchor="ctr">
                    <a:noAutofit/>
                  </a:bodyPr>
                  <a:lstStyle/>
                  <a:p>
                    <a:pPr>
                      <a:defRPr/>
                    </a:pPr>
                    <a:r>
                      <a:rPr lang="mr-IN"/>
                      <a:t>90%</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661071428571428"/>
                      <c:h val="0.118298685467664"/>
                    </c:manualLayout>
                  </c15:layout>
                </c:ext>
              </c:extLst>
            </c:dLbl>
            <c:dLbl>
              <c:idx val="1"/>
              <c:layout/>
              <c:tx>
                <c:rich>
                  <a:bodyPr wrap="square" lIns="38100" tIns="19050" rIns="38100" bIns="19050" anchor="ctr">
                    <a:noAutofit/>
                  </a:bodyPr>
                  <a:lstStyle/>
                  <a:p>
                    <a:pPr>
                      <a:defRPr/>
                    </a:pPr>
                    <a:r>
                      <a:rPr lang="mr-IN"/>
                      <a:t>87%</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60437429696288"/>
                      <c:h val="0.112719884909784"/>
                    </c:manualLayout>
                  </c15:layout>
                </c:ext>
              </c:extLst>
            </c:dLbl>
            <c:dLbl>
              <c:idx val="2"/>
              <c:layout/>
              <c:tx>
                <c:rich>
                  <a:bodyPr wrap="square" lIns="38100" tIns="19050" rIns="38100" bIns="19050" anchor="ctr">
                    <a:noAutofit/>
                  </a:bodyPr>
                  <a:lstStyle/>
                  <a:p>
                    <a:pPr>
                      <a:defRPr/>
                    </a:pPr>
                    <a:r>
                      <a:rPr lang="mr-IN"/>
                      <a:t>79%</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60437429696288"/>
                      <c:h val="0.112719884909784"/>
                    </c:manualLayout>
                  </c15:layout>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REMPLIR'!$D$26:$D$28</c:f>
              <c:numCache>
                <c:formatCode>0.00</c:formatCode>
                <c:ptCount val="3"/>
                <c:pt idx="0">
                  <c:v>598.92</c:v>
                </c:pt>
                <c:pt idx="1">
                  <c:v>231.23</c:v>
                </c:pt>
                <c:pt idx="2">
                  <c:v>938.86</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0"/>
              <c:layout/>
              <c:tx>
                <c:rich>
                  <a:bodyPr wrap="square" lIns="38100" tIns="19050" rIns="38100" bIns="19050" anchor="ctr">
                    <a:noAutofit/>
                  </a:bodyPr>
                  <a:lstStyle/>
                  <a:p>
                    <a:pPr>
                      <a:defRPr/>
                    </a:pPr>
                    <a:r>
                      <a:rPr lang="mr-IN"/>
                      <a:t>10%</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513839988751406"/>
                      <c:h val="0.107141084351904"/>
                    </c:manualLayout>
                  </c15:layout>
                </c:ext>
              </c:extLst>
            </c:dLbl>
            <c:dLbl>
              <c:idx val="1"/>
              <c:layout/>
              <c:tx>
                <c:rich>
                  <a:bodyPr wrap="square" lIns="38100" tIns="19050" rIns="38100" bIns="19050" anchor="ctr">
                    <a:noAutofit/>
                  </a:bodyPr>
                  <a:lstStyle/>
                  <a:p>
                    <a:pPr>
                      <a:defRPr/>
                    </a:pPr>
                    <a:r>
                      <a:rPr lang="mr-IN"/>
                      <a:t>13%</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513839988751406"/>
                      <c:h val="0.107141084351904"/>
                    </c:manualLayout>
                  </c15:layout>
                </c:ext>
              </c:extLst>
            </c:dLbl>
            <c:dLbl>
              <c:idx val="2"/>
              <c:layout/>
              <c:tx>
                <c:rich>
                  <a:bodyPr wrap="square" lIns="38100" tIns="19050" rIns="38100" bIns="19050" anchor="ctr">
                    <a:noAutofit/>
                  </a:bodyPr>
                  <a:lstStyle/>
                  <a:p>
                    <a:pPr>
                      <a:defRPr/>
                    </a:pPr>
                    <a:r>
                      <a:rPr lang="mr-IN"/>
                      <a:t>21%</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layout>
                    <c:manualLayout>
                      <c:w val="0.060437429696288"/>
                      <c:h val="0.107141084351904"/>
                    </c:manualLayout>
                  </c15:layout>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REMPLIR'!$E$26:$E$28</c:f>
              <c:numCache>
                <c:formatCode>0.00</c:formatCode>
                <c:ptCount val="3"/>
                <c:pt idx="0">
                  <c:v>68.19</c:v>
                </c:pt>
                <c:pt idx="1">
                  <c:v>35.68</c:v>
                </c:pt>
                <c:pt idx="2">
                  <c:v>254.07</c:v>
                </c:pt>
              </c:numCache>
            </c:numRef>
          </c:val>
        </c:ser>
        <c:dLbls>
          <c:dLblPos val="outEnd"/>
          <c:showLegendKey val="0"/>
          <c:showVal val="1"/>
          <c:showCatName val="0"/>
          <c:showSerName val="0"/>
          <c:showPercent val="0"/>
          <c:showBubbleSize val="0"/>
        </c:dLbls>
        <c:gapWidth val="150"/>
        <c:axId val="-821662768"/>
        <c:axId val="-821660448"/>
      </c:barChart>
      <c:catAx>
        <c:axId val="-821662768"/>
        <c:scaling>
          <c:orientation val="minMax"/>
        </c:scaling>
        <c:delete val="0"/>
        <c:axPos val="b"/>
        <c:numFmt formatCode="General" sourceLinked="0"/>
        <c:majorTickMark val="out"/>
        <c:minorTickMark val="none"/>
        <c:tickLblPos val="nextTo"/>
        <c:txPr>
          <a:bodyPr/>
          <a:lstStyle/>
          <a:p>
            <a:pPr>
              <a:defRPr sz="900"/>
            </a:pPr>
            <a:endParaRPr lang="fr-FR"/>
          </a:p>
        </c:txPr>
        <c:crossAx val="-821660448"/>
        <c:crosses val="autoZero"/>
        <c:auto val="1"/>
        <c:lblAlgn val="ctr"/>
        <c:lblOffset val="100"/>
        <c:noMultiLvlLbl val="0"/>
      </c:catAx>
      <c:valAx>
        <c:axId val="-821660448"/>
        <c:scaling>
          <c:orientation val="minMax"/>
        </c:scaling>
        <c:delete val="0"/>
        <c:axPos val="l"/>
        <c:numFmt formatCode="0.00" sourceLinked="1"/>
        <c:majorTickMark val="out"/>
        <c:minorTickMark val="none"/>
        <c:tickLblPos val="nextTo"/>
        <c:crossAx val="-8216627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a:t>Pyramide des âges par genre du Personnel</a:t>
            </a:r>
            <a:r>
              <a:rPr lang="fr-FR" baseline="0"/>
              <a:t> Non Médical</a:t>
            </a:r>
            <a:endParaRPr lang="fr-FR"/>
          </a:p>
        </c:rich>
      </c:tx>
      <c:layout>
        <c:manualLayout>
          <c:xMode val="edge"/>
          <c:yMode val="edge"/>
          <c:x val="0.169439719209627"/>
          <c:y val="0.0166486924877254"/>
        </c:manualLayout>
      </c:layout>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263222403803"/>
          <c:y val="0.197841962395804"/>
          <c:w val="0.755344116773139"/>
          <c:h val="0.757761524303595"/>
        </c:manualLayout>
      </c:layout>
      <c:barChart>
        <c:barDir val="bar"/>
        <c:grouping val="clustered"/>
        <c:varyColors val="0"/>
        <c:ser>
          <c:idx val="0"/>
          <c:order val="0"/>
          <c:tx>
            <c:strRef>
              <c:f>'DONNEES GENERIQUES A REMPLIR'!$D$7</c:f>
              <c:strCache>
                <c:ptCount val="1"/>
                <c:pt idx="0">
                  <c:v>F</c:v>
                </c:pt>
              </c:strCache>
            </c:strRef>
          </c:tx>
          <c:spPr>
            <a:solidFill>
              <a:srgbClr val="9BBB59"/>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REMPLIR'!$D$40:$D$43</c:f>
              <c:numCache>
                <c:formatCode>General</c:formatCode>
                <c:ptCount val="4"/>
                <c:pt idx="0">
                  <c:v>97.92</c:v>
                </c:pt>
                <c:pt idx="1">
                  <c:v>879.33</c:v>
                </c:pt>
                <c:pt idx="2">
                  <c:v>701.33</c:v>
                </c:pt>
                <c:pt idx="3">
                  <c:v>205.67</c:v>
                </c:pt>
              </c:numCache>
            </c:numRef>
          </c:val>
        </c:ser>
        <c:dLbls>
          <c:dLblPos val="outEnd"/>
          <c:showLegendKey val="0"/>
          <c:showVal val="1"/>
          <c:showCatName val="0"/>
          <c:showSerName val="0"/>
          <c:showPercent val="0"/>
          <c:showBubbleSize val="0"/>
        </c:dLbls>
        <c:gapWidth val="50"/>
        <c:overlap val="100"/>
        <c:axId val="-821567440"/>
        <c:axId val="-821565392"/>
      </c:barChart>
      <c:barChart>
        <c:barDir val="bar"/>
        <c:grouping val="clustered"/>
        <c:varyColors val="0"/>
        <c:ser>
          <c:idx val="1"/>
          <c:order val="1"/>
          <c:tx>
            <c:strRef>
              <c:f>'DONNEES GENERIQUES A REMPLIR'!$E$7</c:f>
              <c:strCache>
                <c:ptCount val="1"/>
                <c:pt idx="0">
                  <c:v>H</c:v>
                </c:pt>
              </c:strCache>
            </c:strRef>
          </c:tx>
          <c:spPr>
            <a:solidFill>
              <a:srgbClr val="8064A2">
                <a:lumMod val="75000"/>
              </a:srgbClr>
            </a:solidFill>
            <a:ln>
              <a:noFill/>
            </a:ln>
            <a:scene3d>
              <a:camera prst="orthographicFront"/>
              <a:lightRig rig="threePt" dir="t"/>
            </a:scene3d>
            <a:sp3d>
              <a:bevelT/>
              <a:bevelB/>
            </a:sp3d>
          </c:spPr>
          <c:invertIfNegative val="0"/>
          <c:dLbls>
            <c:spPr>
              <a:noFill/>
              <a:ln>
                <a:noFill/>
              </a:ln>
              <a:effectLst/>
            </c:spPr>
            <c:txPr>
              <a:bodyPr/>
              <a:lstStyle/>
              <a:p>
                <a:pPr>
                  <a:defRPr sz="11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REMPLIR'!$E$40:$E$43</c:f>
              <c:numCache>
                <c:formatCode>General</c:formatCode>
                <c:ptCount val="4"/>
                <c:pt idx="0">
                  <c:v>22.08</c:v>
                </c:pt>
                <c:pt idx="1">
                  <c:v>146.08</c:v>
                </c:pt>
                <c:pt idx="2">
                  <c:v>148.26</c:v>
                </c:pt>
                <c:pt idx="3">
                  <c:v>48.5</c:v>
                </c:pt>
              </c:numCache>
            </c:numRef>
          </c:val>
        </c:ser>
        <c:dLbls>
          <c:dLblPos val="outEnd"/>
          <c:showLegendKey val="0"/>
          <c:showVal val="1"/>
          <c:showCatName val="0"/>
          <c:showSerName val="0"/>
          <c:showPercent val="0"/>
          <c:showBubbleSize val="0"/>
        </c:dLbls>
        <c:gapWidth val="50"/>
        <c:overlap val="100"/>
        <c:axId val="-821560752"/>
        <c:axId val="-821563072"/>
      </c:barChart>
      <c:catAx>
        <c:axId val="-821567440"/>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txPr>
          <a:bodyPr/>
          <a:lstStyle/>
          <a:p>
            <a:pPr>
              <a:defRPr>
                <a:solidFill>
                  <a:sysClr val="windowText" lastClr="000000"/>
                </a:solidFill>
                <a:latin typeface="+mn-lt"/>
                <a:ea typeface="+mn-ea"/>
                <a:cs typeface="+mn-cs"/>
              </a:defRPr>
            </a:pPr>
            <a:endParaRPr lang="fr-FR"/>
          </a:p>
        </c:txPr>
        <c:crossAx val="-821565392"/>
        <c:crosses val="autoZero"/>
        <c:auto val="1"/>
        <c:lblAlgn val="ctr"/>
        <c:lblOffset val="0"/>
        <c:tickMarkSkip val="1"/>
        <c:noMultiLvlLbl val="0"/>
      </c:catAx>
      <c:valAx>
        <c:axId val="-821565392"/>
        <c:scaling>
          <c:orientation val="minMax"/>
          <c:max val="950.0"/>
          <c:min val="-950.0"/>
        </c:scaling>
        <c:delete val="1"/>
        <c:axPos val="b"/>
        <c:numFmt formatCode="General" sourceLinked="0"/>
        <c:majorTickMark val="out"/>
        <c:minorTickMark val="none"/>
        <c:tickLblPos val="nextTo"/>
        <c:crossAx val="-821567440"/>
        <c:crosses val="autoZero"/>
        <c:crossBetween val="between"/>
      </c:valAx>
      <c:valAx>
        <c:axId val="-821563072"/>
        <c:scaling>
          <c:orientation val="maxMin"/>
          <c:max val="10.0"/>
          <c:min val="-10.0"/>
        </c:scaling>
        <c:delete val="1"/>
        <c:axPos val="t"/>
        <c:numFmt formatCode="General" sourceLinked="1"/>
        <c:majorTickMark val="out"/>
        <c:minorTickMark val="none"/>
        <c:tickLblPos val="nextTo"/>
        <c:crossAx val="-821560752"/>
        <c:crosses val="max"/>
        <c:crossBetween val="between"/>
      </c:valAx>
      <c:catAx>
        <c:axId val="-821560752"/>
        <c:scaling>
          <c:orientation val="minMax"/>
        </c:scaling>
        <c:delete val="1"/>
        <c:axPos val="r"/>
        <c:numFmt formatCode="General" sourceLinked="1"/>
        <c:majorTickMark val="out"/>
        <c:minorTickMark val="none"/>
        <c:tickLblPos val="nextTo"/>
        <c:crossAx val="-821563072"/>
        <c:crosses val="autoZero"/>
        <c:auto val="1"/>
        <c:lblAlgn val="ctr"/>
        <c:lblOffset val="100"/>
        <c:noMultiLvlLbl val="0"/>
      </c:catAx>
      <c:spPr>
        <a:solidFill>
          <a:sysClr val="window" lastClr="FFFFFF"/>
        </a:solidFill>
      </c:spPr>
    </c:plotArea>
    <c:legend>
      <c:legendPos val="r"/>
      <c:layout>
        <c:manualLayout>
          <c:xMode val="edge"/>
          <c:yMode val="edge"/>
          <c:x val="0.920686543395559"/>
          <c:y val="0.0787159297395518"/>
          <c:w val="0.0568415464920817"/>
          <c:h val="0.19617009412285"/>
        </c:manualLayout>
      </c:layout>
      <c:overlay val="0"/>
      <c:txPr>
        <a:bodyPr/>
        <a:lstStyle/>
        <a:p>
          <a:pPr>
            <a:defRPr b="1"/>
          </a:pPr>
          <a:endParaRPr lang="fr-FR"/>
        </a:p>
      </c:txPr>
    </c:legend>
    <c:plotVisOnly val="1"/>
    <c:dispBlanksAs val="gap"/>
    <c:showDLblsOverMax val="0"/>
  </c:chart>
  <c:printSettings>
    <c:headerFooter/>
    <c:pageMargins b="0.75" l="0.7" r="0.7" t="0.75" header="0.3" footer="0.3"/>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Rémunération moyenne brute primes et indemnités comprises du PNM,  par catégorie</a:t>
            </a:r>
          </a:p>
        </c:rich>
      </c:tx>
      <c:layout>
        <c:manualLayout>
          <c:xMode val="edge"/>
          <c:yMode val="edge"/>
          <c:x val="0.148037452101202"/>
          <c:y val="0.0217769381367772"/>
        </c:manualLayout>
      </c:layout>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manualLayout>
          <c:layoutTarget val="inner"/>
          <c:xMode val="edge"/>
          <c:yMode val="edge"/>
          <c:x val="0.0959123980450333"/>
          <c:y val="0.172310023007249"/>
          <c:w val="0.826508686319795"/>
          <c:h val="0.756914928048225"/>
        </c:manualLayout>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sz="10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REMPLIR'!$B$103:$C$105</c:f>
              <c:multiLvlStrCache>
                <c:ptCount val="3"/>
                <c:lvl>
                  <c:pt idx="0">
                    <c:v>Cat A</c:v>
                  </c:pt>
                  <c:pt idx="1">
                    <c:v>Cat B</c:v>
                  </c:pt>
                  <c:pt idx="2">
                    <c:v>Cat C</c:v>
                  </c:pt>
                </c:lvl>
                <c:lvl>
                  <c:pt idx="0">
                    <c:v>TEMPS PLEIN </c:v>
                  </c:pt>
                </c:lvl>
              </c:multiLvlStrCache>
            </c:multiLvlStrRef>
          </c:cat>
          <c:val>
            <c:numRef>
              <c:f>'DONNEES GENERIQUES A REMPLIR'!$D$103:$D$105</c:f>
              <c:numCache>
                <c:formatCode>_-* #,##0\ [$€-40C]_-;\-* #,##0\ [$€-40C]_-;_-* "-"\ [$€-40C]_-;_-@_-</c:formatCode>
                <c:ptCount val="3"/>
                <c:pt idx="0">
                  <c:v>35483.83</c:v>
                </c:pt>
                <c:pt idx="1">
                  <c:v>32773.51</c:v>
                </c:pt>
                <c:pt idx="2">
                  <c:v>25787.84</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txPr>
              <a:bodyPr wrap="square" lIns="38100" tIns="19050" rIns="38100" bIns="19050" anchor="ctr">
                <a:spAutoFit/>
              </a:bodyPr>
              <a:lstStyle/>
              <a:p>
                <a:pPr>
                  <a:defRPr sz="10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REMPLIR'!$B$103:$C$105</c:f>
              <c:multiLvlStrCache>
                <c:ptCount val="3"/>
                <c:lvl>
                  <c:pt idx="0">
                    <c:v>Cat A</c:v>
                  </c:pt>
                  <c:pt idx="1">
                    <c:v>Cat B</c:v>
                  </c:pt>
                  <c:pt idx="2">
                    <c:v>Cat C</c:v>
                  </c:pt>
                </c:lvl>
                <c:lvl>
                  <c:pt idx="0">
                    <c:v>TEMPS PLEIN </c:v>
                  </c:pt>
                </c:lvl>
              </c:multiLvlStrCache>
            </c:multiLvlStrRef>
          </c:cat>
          <c:val>
            <c:numRef>
              <c:f>'DONNEES GENERIQUES A REMPLIR'!$E$103:$E$105</c:f>
              <c:numCache>
                <c:formatCode>_-* #,##0\ [$€-40C]_-;\-* #,##0\ [$€-40C]_-;_-* "-"\ [$€-40C]_-;_-@_-</c:formatCode>
                <c:ptCount val="3"/>
                <c:pt idx="0">
                  <c:v>37131.8</c:v>
                </c:pt>
                <c:pt idx="1">
                  <c:v>30636.81</c:v>
                </c:pt>
                <c:pt idx="2">
                  <c:v>25732.49</c:v>
                </c:pt>
              </c:numCache>
            </c:numRef>
          </c:val>
        </c:ser>
        <c:dLbls>
          <c:dLblPos val="outEnd"/>
          <c:showLegendKey val="0"/>
          <c:showVal val="1"/>
          <c:showCatName val="0"/>
          <c:showSerName val="0"/>
          <c:showPercent val="0"/>
          <c:showBubbleSize val="0"/>
        </c:dLbls>
        <c:gapWidth val="69"/>
        <c:axId val="-1065719184"/>
        <c:axId val="-1065717136"/>
      </c:barChart>
      <c:catAx>
        <c:axId val="-1065719184"/>
        <c:scaling>
          <c:orientation val="minMax"/>
        </c:scaling>
        <c:delete val="0"/>
        <c:axPos val="l"/>
        <c:numFmt formatCode="General" sourceLinked="0"/>
        <c:majorTickMark val="out"/>
        <c:minorTickMark val="none"/>
        <c:tickLblPos val="nextTo"/>
        <c:crossAx val="-1065717136"/>
        <c:crosses val="autoZero"/>
        <c:auto val="1"/>
        <c:lblAlgn val="ctr"/>
        <c:lblOffset val="100"/>
        <c:noMultiLvlLbl val="0"/>
      </c:catAx>
      <c:valAx>
        <c:axId val="-1065717136"/>
        <c:scaling>
          <c:orientation val="minMax"/>
        </c:scaling>
        <c:delete val="1"/>
        <c:axPos val="b"/>
        <c:numFmt formatCode="_-* #,##0\ [$€-40C]_-;\-* #,##0\ [$€-40C]_-;_-* &quot;-&quot;\ [$€-40C]_-;_-@_-" sourceLinked="1"/>
        <c:majorTickMark val="out"/>
        <c:minorTickMark val="none"/>
        <c:tickLblPos val="nextTo"/>
        <c:crossAx val="-1065719184"/>
        <c:crosses val="autoZero"/>
        <c:crossBetween val="between"/>
      </c:valAx>
    </c:plotArea>
    <c:legend>
      <c:legendPos val="r"/>
      <c:overlay val="0"/>
      <c:txPr>
        <a:bodyPr/>
        <a:lstStyle/>
        <a:p>
          <a:pPr>
            <a:defRPr sz="1100"/>
          </a:pPr>
          <a:endParaRPr lang="fr-FR"/>
        </a:p>
      </c:txPr>
    </c:legend>
    <c:plotVisOnly val="1"/>
    <c:dispBlanksAs val="gap"/>
    <c:showDLblsOverMax val="0"/>
  </c:chart>
  <c:printSettings>
    <c:headerFooter/>
    <c:pageMargins b="0.75" l="0.7" r="0.7" t="0.75" header="0.3" footer="0.3"/>
    <c:pageSetup/>
  </c:printSettings>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sz="1200"/>
              <a:t>Rémunération</a:t>
            </a:r>
            <a:r>
              <a:rPr lang="fr-FR" sz="1200" baseline="0"/>
              <a:t> moyenne</a:t>
            </a:r>
            <a:r>
              <a:rPr lang="fr-FR" sz="1200"/>
              <a:t> brute </a:t>
            </a:r>
            <a:r>
              <a:rPr lang="fr-FR" sz="1200" b="1" i="0" u="none" strike="noStrike" baseline="0">
                <a:effectLst/>
              </a:rPr>
              <a:t>primes et indemnités comprises du PNM,  </a:t>
            </a:r>
            <a:r>
              <a:rPr lang="fr-FR" sz="1200"/>
              <a:t>par statut</a:t>
            </a:r>
          </a:p>
        </c:rich>
      </c:tx>
      <c:layout>
        <c:manualLayout>
          <c:xMode val="edge"/>
          <c:yMode val="edge"/>
          <c:x val="0.131494801130628"/>
          <c:y val="0.0200320512820513"/>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217507093636594"/>
          <c:y val="0.188566557064737"/>
          <c:w val="0.747480202795163"/>
          <c:h val="0.736037953693917"/>
        </c:manualLayout>
      </c:layout>
      <c:barChart>
        <c:barDir val="bar"/>
        <c:grouping val="clustered"/>
        <c:varyColors val="0"/>
        <c:ser>
          <c:idx val="0"/>
          <c:order val="0"/>
          <c:tx>
            <c:strRef>
              <c:f>'DONNEES GENERIQUES A REMPLIR'!$D$7</c:f>
              <c:strCache>
                <c:ptCount val="1"/>
                <c:pt idx="0">
                  <c:v>F</c:v>
                </c:pt>
              </c:strCache>
            </c:strRef>
          </c:tx>
          <c:spPr>
            <a:solidFill>
              <a:srgbClr val="9BBB59"/>
            </a:solidFill>
            <a:ln>
              <a:noFill/>
            </a:ln>
          </c:spPr>
          <c:invertIfNegative val="0"/>
          <c:dLbls>
            <c:spPr>
              <a:noFill/>
              <a:ln>
                <a:noFill/>
              </a:ln>
              <a:effectLst/>
            </c:spPr>
            <c:txPr>
              <a:bodyPr wrap="square" lIns="38100" tIns="19050" rIns="38100" bIns="19050" anchor="ctr">
                <a:spAutoFit/>
              </a:bodyPr>
              <a:lstStyle/>
              <a:p>
                <a:pPr>
                  <a:defRPr sz="10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'DONNEES GENERIQUES A REMPLIR'!$B$99:$C$101</c:f>
              <c:multiLvlStrCache>
                <c:ptCount val="3"/>
                <c:lvl>
                  <c:pt idx="0">
                    <c:v>Titulaires-stagiaires</c:v>
                  </c:pt>
                  <c:pt idx="1">
                    <c:v>CDI</c:v>
                  </c:pt>
                  <c:pt idx="2">
                    <c:v>CDD</c:v>
                  </c:pt>
                </c:lvl>
                <c:lvl>
                  <c:pt idx="0">
                    <c:v>TEMPS PLEIN </c:v>
                  </c:pt>
                </c:lvl>
              </c:multiLvlStrCache>
            </c:multiLvlStrRef>
          </c:cat>
          <c:val>
            <c:numRef>
              <c:f>'DONNEES GENERIQUES A REMPLIR'!$D$99:$D$101</c:f>
              <c:numCache>
                <c:formatCode>_-* #,##0\ [$€-40C]_-;\-* #,##0\ [$€-40C]_-;_-* "-"\ [$€-40C]_-;_-@_-</c:formatCode>
                <c:ptCount val="3"/>
                <c:pt idx="0">
                  <c:v>30866.71</c:v>
                </c:pt>
                <c:pt idx="1">
                  <c:v>26820.07</c:v>
                </c:pt>
                <c:pt idx="2">
                  <c:v>22713.67</c:v>
                </c:pt>
              </c:numCache>
            </c:numRef>
          </c:val>
        </c:ser>
        <c:ser>
          <c:idx val="1"/>
          <c:order val="1"/>
          <c:tx>
            <c:strRef>
              <c:f>'DONNEES GENERIQUES A REMPLIR'!$E$7</c:f>
              <c:strCache>
                <c:ptCount val="1"/>
                <c:pt idx="0">
                  <c:v>H</c:v>
                </c:pt>
              </c:strCache>
            </c:strRef>
          </c:tx>
          <c:spPr>
            <a:solidFill>
              <a:srgbClr val="8064A2">
                <a:lumMod val="75000"/>
              </a:srgbClr>
            </a:solidFill>
          </c:spPr>
          <c:invertIfNegative val="0"/>
          <c:dLbls>
            <c:spPr>
              <a:noFill/>
              <a:ln>
                <a:noFill/>
              </a:ln>
              <a:effectLst/>
            </c:spPr>
            <c:txPr>
              <a:bodyPr wrap="square" lIns="38100" tIns="19050" rIns="38100" bIns="19050" anchor="ctr">
                <a:spAutoFit/>
              </a:bodyPr>
              <a:lstStyle/>
              <a:p>
                <a:pPr>
                  <a:defRPr sz="105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'DONNEES GENERIQUES A REMPLIR'!$B$99:$C$101</c:f>
              <c:multiLvlStrCache>
                <c:ptCount val="3"/>
                <c:lvl>
                  <c:pt idx="0">
                    <c:v>Titulaires-stagiaires</c:v>
                  </c:pt>
                  <c:pt idx="1">
                    <c:v>CDI</c:v>
                  </c:pt>
                  <c:pt idx="2">
                    <c:v>CDD</c:v>
                  </c:pt>
                </c:lvl>
                <c:lvl>
                  <c:pt idx="0">
                    <c:v>TEMPS PLEIN </c:v>
                  </c:pt>
                </c:lvl>
              </c:multiLvlStrCache>
            </c:multiLvlStrRef>
          </c:cat>
          <c:val>
            <c:numRef>
              <c:f>'DONNEES GENERIQUES A REMPLIR'!$E$99:$E$101</c:f>
              <c:numCache>
                <c:formatCode>_-* #,##0\ [$€-40C]_-;\-* #,##0\ [$€-40C]_-;_-* "-"\ [$€-40C]_-;_-@_-</c:formatCode>
                <c:ptCount val="3"/>
                <c:pt idx="0">
                  <c:v>29578.46</c:v>
                </c:pt>
                <c:pt idx="1">
                  <c:v>27978.84</c:v>
                </c:pt>
                <c:pt idx="2">
                  <c:v>21695.27</c:v>
                </c:pt>
              </c:numCache>
            </c:numRef>
          </c:val>
        </c:ser>
        <c:dLbls>
          <c:dLblPos val="outEnd"/>
          <c:showLegendKey val="0"/>
          <c:showVal val="1"/>
          <c:showCatName val="0"/>
          <c:showSerName val="0"/>
          <c:showPercent val="0"/>
          <c:showBubbleSize val="0"/>
        </c:dLbls>
        <c:gapWidth val="50"/>
        <c:axId val="-995139392"/>
        <c:axId val="-995137344"/>
      </c:barChart>
      <c:catAx>
        <c:axId val="-995139392"/>
        <c:scaling>
          <c:orientation val="minMax"/>
        </c:scaling>
        <c:delete val="0"/>
        <c:axPos val="l"/>
        <c:numFmt formatCode="General" sourceLinked="0"/>
        <c:majorTickMark val="out"/>
        <c:minorTickMark val="none"/>
        <c:tickLblPos val="nextTo"/>
        <c:txPr>
          <a:bodyPr/>
          <a:lstStyle/>
          <a:p>
            <a:pPr>
              <a:defRPr sz="1000"/>
            </a:pPr>
            <a:endParaRPr lang="fr-FR"/>
          </a:p>
        </c:txPr>
        <c:crossAx val="-995137344"/>
        <c:crosses val="autoZero"/>
        <c:auto val="1"/>
        <c:lblAlgn val="ctr"/>
        <c:lblOffset val="100"/>
        <c:noMultiLvlLbl val="0"/>
      </c:catAx>
      <c:valAx>
        <c:axId val="-995137344"/>
        <c:scaling>
          <c:orientation val="minMax"/>
        </c:scaling>
        <c:delete val="1"/>
        <c:axPos val="b"/>
        <c:numFmt formatCode="General" sourceLinked="0"/>
        <c:majorTickMark val="out"/>
        <c:minorTickMark val="none"/>
        <c:tickLblPos val="nextTo"/>
        <c:crossAx val="-995139392"/>
        <c:crosses val="autoZero"/>
        <c:crossBetween val="between"/>
      </c:valAx>
      <c:spPr>
        <a:noFill/>
        <a:ln w="25400">
          <a:noFill/>
        </a:ln>
      </c:spPr>
    </c:plotArea>
    <c:legend>
      <c:legendPos val="r"/>
      <c:layout/>
      <c:overlay val="0"/>
      <c:txPr>
        <a:bodyPr/>
        <a:lstStyle/>
        <a:p>
          <a:pPr>
            <a:defRPr sz="1100" b="1"/>
          </a:pPr>
          <a:endParaRPr lang="fr-FR"/>
        </a:p>
      </c:txPr>
    </c:legend>
    <c:plotVisOnly val="1"/>
    <c:dispBlanksAs val="gap"/>
    <c:showDLblsOverMax val="0"/>
  </c:chart>
  <c:printSettings>
    <c:headerFooter/>
    <c:pageMargins b="0.75" l="0.7" r="0.7" t="0.75" header="0.3" footer="0.3"/>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Rémunération moyenne brute primes et indemnités comprises du PNM,  par Filière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REMPLIR'!$B$107:$C$111</c:f>
              <c:multiLvlStrCache>
                <c:ptCount val="5"/>
                <c:lvl>
                  <c:pt idx="0">
                    <c:v>Administrative</c:v>
                  </c:pt>
                  <c:pt idx="1">
                    <c:v>Soignante</c:v>
                  </c:pt>
                  <c:pt idx="2">
                    <c:v>Socio-Educative</c:v>
                  </c:pt>
                  <c:pt idx="3">
                    <c:v>Médico-Technique</c:v>
                  </c:pt>
                  <c:pt idx="4">
                    <c:v>Technique-Ouvrière</c:v>
                  </c:pt>
                </c:lvl>
                <c:lvl>
                  <c:pt idx="0">
                    <c:v>TEMPS PLEIN </c:v>
                  </c:pt>
                </c:lvl>
              </c:multiLvlStrCache>
            </c:multiLvlStrRef>
          </c:cat>
          <c:val>
            <c:numRef>
              <c:f>'DONNEES GENERIQUES A REMPLIR'!$D$107:$D$111</c:f>
              <c:numCache>
                <c:formatCode>_-* #,##0\ [$€-40C]_-;\-* #,##0\ [$€-40C]_-;_-* "-"\ [$€-40C]_-;_-@_-</c:formatCode>
                <c:ptCount val="5"/>
                <c:pt idx="0">
                  <c:v>28013.22</c:v>
                </c:pt>
                <c:pt idx="1">
                  <c:v>30170.27</c:v>
                </c:pt>
                <c:pt idx="2">
                  <c:v>26478.58</c:v>
                </c:pt>
                <c:pt idx="3">
                  <c:v>33142.43</c:v>
                </c:pt>
                <c:pt idx="4">
                  <c:v>24491.42</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REMPLIR'!$B$107:$C$111</c:f>
              <c:multiLvlStrCache>
                <c:ptCount val="5"/>
                <c:lvl>
                  <c:pt idx="0">
                    <c:v>Administrative</c:v>
                  </c:pt>
                  <c:pt idx="1">
                    <c:v>Soignante</c:v>
                  </c:pt>
                  <c:pt idx="2">
                    <c:v>Socio-Educative</c:v>
                  </c:pt>
                  <c:pt idx="3">
                    <c:v>Médico-Technique</c:v>
                  </c:pt>
                  <c:pt idx="4">
                    <c:v>Technique-Ouvrière</c:v>
                  </c:pt>
                </c:lvl>
                <c:lvl>
                  <c:pt idx="0">
                    <c:v>TEMPS PLEIN </c:v>
                  </c:pt>
                </c:lvl>
              </c:multiLvlStrCache>
            </c:multiLvlStrRef>
          </c:cat>
          <c:val>
            <c:numRef>
              <c:f>'DONNEES GENERIQUES A REMPLIR'!$E$107:$E$111</c:f>
              <c:numCache>
                <c:formatCode>_-* #,##0\ [$€-40C]_-;\-* #,##0\ [$€-40C]_-;_-* "-"\ [$€-40C]_-;_-@_-</c:formatCode>
                <c:ptCount val="5"/>
                <c:pt idx="0">
                  <c:v>31898.0</c:v>
                </c:pt>
                <c:pt idx="1">
                  <c:v>29672.03</c:v>
                </c:pt>
                <c:pt idx="2">
                  <c:v>26635.0</c:v>
                </c:pt>
                <c:pt idx="3">
                  <c:v>33257.36</c:v>
                </c:pt>
                <c:pt idx="4">
                  <c:v>26379.6</c:v>
                </c:pt>
              </c:numCache>
            </c:numRef>
          </c:val>
        </c:ser>
        <c:dLbls>
          <c:dLblPos val="outEnd"/>
          <c:showLegendKey val="0"/>
          <c:showVal val="1"/>
          <c:showCatName val="0"/>
          <c:showSerName val="0"/>
          <c:showPercent val="0"/>
          <c:showBubbleSize val="0"/>
        </c:dLbls>
        <c:gapWidth val="70"/>
        <c:axId val="-995239632"/>
        <c:axId val="-995237584"/>
      </c:barChart>
      <c:catAx>
        <c:axId val="-995239632"/>
        <c:scaling>
          <c:orientation val="minMax"/>
        </c:scaling>
        <c:delete val="0"/>
        <c:axPos val="l"/>
        <c:numFmt formatCode="General" sourceLinked="0"/>
        <c:majorTickMark val="out"/>
        <c:minorTickMark val="none"/>
        <c:tickLblPos val="nextTo"/>
        <c:crossAx val="-995237584"/>
        <c:crosses val="autoZero"/>
        <c:auto val="1"/>
        <c:lblAlgn val="ctr"/>
        <c:lblOffset val="100"/>
        <c:noMultiLvlLbl val="0"/>
      </c:catAx>
      <c:valAx>
        <c:axId val="-995237584"/>
        <c:scaling>
          <c:orientation val="minMax"/>
        </c:scaling>
        <c:delete val="0"/>
        <c:axPos val="b"/>
        <c:numFmt formatCode="_-* #,##0\ [$€-40C]_-;\-* #,##0\ [$€-40C]_-;_-* &quot;-&quot;\ [$€-40C]_-;_-@_-" sourceLinked="1"/>
        <c:majorTickMark val="out"/>
        <c:minorTickMark val="none"/>
        <c:tickLblPos val="nextTo"/>
        <c:txPr>
          <a:bodyPr/>
          <a:lstStyle/>
          <a:p>
            <a:pPr>
              <a:defRPr sz="900"/>
            </a:pPr>
            <a:endParaRPr lang="fr-FR"/>
          </a:p>
        </c:txPr>
        <c:crossAx val="-995239632"/>
        <c:crosses val="autoZero"/>
        <c:crossBetween val="between"/>
      </c:valAx>
    </c:plotArea>
    <c:legend>
      <c:legendPos val="r"/>
      <c:overlay val="0"/>
      <c:txPr>
        <a:bodyPr/>
        <a:lstStyle/>
        <a:p>
          <a:pPr>
            <a:defRPr sz="1100"/>
          </a:pPr>
          <a:endParaRPr lang="fr-FR"/>
        </a:p>
      </c:txPr>
    </c:legend>
    <c:plotVisOnly val="1"/>
    <c:dispBlanksAs val="gap"/>
    <c:showDLblsOverMax val="0"/>
  </c:chart>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REMPLIR'!$D$55:$D$60</c:f>
              <c:numCache>
                <c:formatCode>General</c:formatCode>
                <c:ptCount val="6"/>
                <c:pt idx="0">
                  <c:v>1269.96</c:v>
                </c:pt>
                <c:pt idx="1">
                  <c:v>21.67</c:v>
                </c:pt>
                <c:pt idx="2">
                  <c:v>185.37</c:v>
                </c:pt>
                <c:pt idx="3">
                  <c:v>360.62</c:v>
                </c:pt>
                <c:pt idx="4">
                  <c:v>11.83</c:v>
                </c:pt>
                <c:pt idx="5">
                  <c:v>34.8</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REMPLIR'!$E$55:$E$60</c:f>
              <c:numCache>
                <c:formatCode>General</c:formatCode>
                <c:ptCount val="6"/>
                <c:pt idx="0">
                  <c:v>278.34</c:v>
                </c:pt>
                <c:pt idx="1">
                  <c:v>24.25</c:v>
                </c:pt>
                <c:pt idx="2">
                  <c:v>49.5</c:v>
                </c:pt>
                <c:pt idx="3">
                  <c:v>10.33</c:v>
                </c:pt>
                <c:pt idx="4">
                  <c:v>1.0</c:v>
                </c:pt>
                <c:pt idx="5">
                  <c:v>1.5</c:v>
                </c:pt>
              </c:numCache>
            </c:numRef>
          </c:val>
        </c:ser>
        <c:dLbls>
          <c:dLblPos val="outEnd"/>
          <c:showLegendKey val="0"/>
          <c:showVal val="1"/>
          <c:showCatName val="0"/>
          <c:showSerName val="0"/>
          <c:showPercent val="0"/>
          <c:showBubbleSize val="0"/>
        </c:dLbls>
        <c:gapWidth val="150"/>
        <c:axId val="-854283824"/>
        <c:axId val="-854282192"/>
      </c:barChart>
      <c:catAx>
        <c:axId val="-854283824"/>
        <c:scaling>
          <c:orientation val="minMax"/>
        </c:scaling>
        <c:delete val="0"/>
        <c:axPos val="b"/>
        <c:majorGridlines/>
        <c:numFmt formatCode="General" sourceLinked="0"/>
        <c:majorTickMark val="out"/>
        <c:minorTickMark val="none"/>
        <c:tickLblPos val="nextTo"/>
        <c:crossAx val="-854282192"/>
        <c:crosses val="autoZero"/>
        <c:auto val="1"/>
        <c:lblAlgn val="ctr"/>
        <c:lblOffset val="100"/>
        <c:noMultiLvlLbl val="0"/>
      </c:catAx>
      <c:valAx>
        <c:axId val="-854282192"/>
        <c:scaling>
          <c:orientation val="minMax"/>
        </c:scaling>
        <c:delete val="0"/>
        <c:axPos val="l"/>
        <c:numFmt formatCode="General" sourceLinked="1"/>
        <c:majorTickMark val="out"/>
        <c:minorTickMark val="none"/>
        <c:tickLblPos val="nextTo"/>
        <c:crossAx val="-8542838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a:t>
            </a:r>
            <a:r>
              <a:rPr lang="fr-FR" sz="1200" b="1" i="0" u="none" strike="noStrike" baseline="0">
                <a:effectLst/>
              </a:rPr>
              <a:t>temps plein, temps partiel du PNM, </a:t>
            </a:r>
            <a:r>
              <a:rPr lang="fr-FR" sz="1200" b="1" i="0" u="none" strike="noStrike" kern="1200" baseline="0">
                <a:solidFill>
                  <a:sysClr val="windowText" lastClr="000000"/>
                </a:solidFill>
                <a:latin typeface="+mn-lt"/>
                <a:ea typeface="+mn-ea"/>
                <a:cs typeface="+mn-cs"/>
              </a:rPr>
              <a:t>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REMPLIR'!$D$62:$D$67</c:f>
              <c:numCache>
                <c:formatCode>General</c:formatCode>
                <c:ptCount val="6"/>
                <c:pt idx="0">
                  <c:v>481.25</c:v>
                </c:pt>
                <c:pt idx="1">
                  <c:v>183.5</c:v>
                </c:pt>
                <c:pt idx="2">
                  <c:v>812.25</c:v>
                </c:pt>
                <c:pt idx="3">
                  <c:v>158.75</c:v>
                </c:pt>
                <c:pt idx="4">
                  <c:v>64.92</c:v>
                </c:pt>
                <c:pt idx="5">
                  <c:v>183.58</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REMPLIR'!$E$62:$E$67</c:f>
              <c:numCache>
                <c:formatCode>General</c:formatCode>
                <c:ptCount val="6"/>
                <c:pt idx="0">
                  <c:v>66.17</c:v>
                </c:pt>
                <c:pt idx="1">
                  <c:v>35.83</c:v>
                </c:pt>
                <c:pt idx="2">
                  <c:v>250.09</c:v>
                </c:pt>
                <c:pt idx="3">
                  <c:v>3.33</c:v>
                </c:pt>
                <c:pt idx="4">
                  <c:v>0.0</c:v>
                </c:pt>
                <c:pt idx="5">
                  <c:v>9.5</c:v>
                </c:pt>
              </c:numCache>
            </c:numRef>
          </c:val>
        </c:ser>
        <c:dLbls>
          <c:dLblPos val="outEnd"/>
          <c:showLegendKey val="0"/>
          <c:showVal val="1"/>
          <c:showCatName val="0"/>
          <c:showSerName val="0"/>
          <c:showPercent val="0"/>
          <c:showBubbleSize val="0"/>
        </c:dLbls>
        <c:gapWidth val="150"/>
        <c:axId val="-854242608"/>
        <c:axId val="-854240560"/>
      </c:barChart>
      <c:catAx>
        <c:axId val="-854242608"/>
        <c:scaling>
          <c:orientation val="minMax"/>
        </c:scaling>
        <c:delete val="0"/>
        <c:axPos val="b"/>
        <c:majorGridlines/>
        <c:numFmt formatCode="General" sourceLinked="0"/>
        <c:majorTickMark val="out"/>
        <c:minorTickMark val="none"/>
        <c:tickLblPos val="nextTo"/>
        <c:crossAx val="-854240560"/>
        <c:crosses val="autoZero"/>
        <c:auto val="1"/>
        <c:lblAlgn val="ctr"/>
        <c:lblOffset val="100"/>
        <c:noMultiLvlLbl val="0"/>
      </c:catAx>
      <c:valAx>
        <c:axId val="-854240560"/>
        <c:scaling>
          <c:orientation val="minMax"/>
        </c:scaling>
        <c:delete val="0"/>
        <c:axPos val="l"/>
        <c:numFmt formatCode="General" sourceLinked="1"/>
        <c:majorTickMark val="out"/>
        <c:minorTickMark val="none"/>
        <c:tickLblPos val="nextTo"/>
        <c:crossAx val="-854242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filière</a:t>
            </a:r>
          </a:p>
        </c:rich>
      </c:tx>
      <c:layout>
        <c:manualLayout>
          <c:xMode val="edge"/>
          <c:yMode val="edge"/>
          <c:x val="0.28982494048709"/>
          <c:y val="0.015782700645364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0.0720380341742029"/>
          <c:y val="0.0868454057952368"/>
          <c:w val="0.904570228383662"/>
          <c:h val="0.530481431009981"/>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REMPLIR'!$D$69:$D$78</c:f>
              <c:numCache>
                <c:formatCode>General</c:formatCode>
                <c:ptCount val="10"/>
                <c:pt idx="0">
                  <c:v>176.42</c:v>
                </c:pt>
                <c:pt idx="1">
                  <c:v>1149.91</c:v>
                </c:pt>
                <c:pt idx="2">
                  <c:v>12.5</c:v>
                </c:pt>
                <c:pt idx="3">
                  <c:v>78.0</c:v>
                </c:pt>
                <c:pt idx="4">
                  <c:v>60.16</c:v>
                </c:pt>
                <c:pt idx="5">
                  <c:v>44.75</c:v>
                </c:pt>
                <c:pt idx="6">
                  <c:v>333.67</c:v>
                </c:pt>
                <c:pt idx="7">
                  <c:v>4.83</c:v>
                </c:pt>
                <c:pt idx="8">
                  <c:v>17.58</c:v>
                </c:pt>
                <c:pt idx="9">
                  <c:v>6.43</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REMPLIR'!$E$69:$E$78</c:f>
              <c:numCache>
                <c:formatCode>General</c:formatCode>
                <c:ptCount val="10"/>
                <c:pt idx="0">
                  <c:v>14.0</c:v>
                </c:pt>
                <c:pt idx="1">
                  <c:v>148.76</c:v>
                </c:pt>
                <c:pt idx="2">
                  <c:v>3.5</c:v>
                </c:pt>
                <c:pt idx="3">
                  <c:v>19.17</c:v>
                </c:pt>
                <c:pt idx="4">
                  <c:v>166.66</c:v>
                </c:pt>
                <c:pt idx="5">
                  <c:v>2.0</c:v>
                </c:pt>
                <c:pt idx="6">
                  <c:v>7.16</c:v>
                </c:pt>
                <c:pt idx="7">
                  <c:v>0.0</c:v>
                </c:pt>
                <c:pt idx="8">
                  <c:v>0.0</c:v>
                </c:pt>
                <c:pt idx="9">
                  <c:v>3.67</c:v>
                </c:pt>
              </c:numCache>
            </c:numRef>
          </c:val>
        </c:ser>
        <c:dLbls>
          <c:dLblPos val="outEnd"/>
          <c:showLegendKey val="0"/>
          <c:showVal val="1"/>
          <c:showCatName val="0"/>
          <c:showSerName val="0"/>
          <c:showPercent val="0"/>
          <c:showBubbleSize val="0"/>
        </c:dLbls>
        <c:gapWidth val="150"/>
        <c:axId val="-991763104"/>
        <c:axId val="-991816352"/>
      </c:barChart>
      <c:catAx>
        <c:axId val="-991763104"/>
        <c:scaling>
          <c:orientation val="minMax"/>
        </c:scaling>
        <c:delete val="0"/>
        <c:axPos val="b"/>
        <c:numFmt formatCode="General" sourceLinked="0"/>
        <c:majorTickMark val="out"/>
        <c:minorTickMark val="none"/>
        <c:tickLblPos val="nextTo"/>
        <c:txPr>
          <a:bodyPr/>
          <a:lstStyle/>
          <a:p>
            <a:pPr>
              <a:defRPr sz="900"/>
            </a:pPr>
            <a:endParaRPr lang="fr-FR"/>
          </a:p>
        </c:txPr>
        <c:crossAx val="-991816352"/>
        <c:crosses val="autoZero"/>
        <c:auto val="1"/>
        <c:lblAlgn val="ctr"/>
        <c:lblOffset val="100"/>
        <c:noMultiLvlLbl val="0"/>
      </c:catAx>
      <c:valAx>
        <c:axId val="-991816352"/>
        <c:scaling>
          <c:orientation val="minMax"/>
        </c:scaling>
        <c:delete val="0"/>
        <c:axPos val="l"/>
        <c:numFmt formatCode="General" sourceLinked="1"/>
        <c:majorTickMark val="out"/>
        <c:minorTickMark val="none"/>
        <c:tickLblPos val="nextTo"/>
        <c:crossAx val="-991763104"/>
        <c:crosses val="autoZero"/>
        <c:crossBetween val="between"/>
      </c:valAx>
    </c:plotArea>
    <c:legend>
      <c:legendPos val="b"/>
      <c:layout>
        <c:manualLayout>
          <c:xMode val="edge"/>
          <c:yMode val="edge"/>
          <c:x val="0.89735141032889"/>
          <c:y val="0.0421916044373855"/>
          <c:w val="0.0810978866972724"/>
          <c:h val="0.0697412334911462"/>
        </c:manualLayout>
      </c:layout>
      <c:overlay val="0"/>
    </c:legend>
    <c:plotVisOnly val="1"/>
    <c:dispBlanksAs val="gap"/>
    <c:showDLblsOverMax val="0"/>
  </c:chart>
  <c:printSettings>
    <c:headerFooter/>
    <c:pageMargins b="0.75" l="0.7" r="0.7" t="0.75" header="0.3" footer="0.3"/>
    <c:pageSetup/>
  </c:printSettings>
  <c:userShapes r:id="rId1"/>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Le nombre de Maladies Professionnelles </a:t>
            </a:r>
            <a:endParaRPr lang="fr-FR" sz="1200" b="1" i="0" u="none" strike="noStrike" kern="1200" baseline="0">
              <a:solidFill>
                <a:sysClr val="windowText" lastClr="000000"/>
              </a:solidFill>
              <a:latin typeface="+mn-lt"/>
              <a:ea typeface="+mn-ea"/>
              <a:cs typeface="+mn-cs"/>
            </a:endParaRPr>
          </a:p>
        </c:rich>
      </c:tx>
      <c:layout>
        <c:manualLayout>
          <c:xMode val="edge"/>
          <c:yMode val="edge"/>
          <c:x val="0.251404966368698"/>
          <c:y val="0.0323304776049064"/>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0.0843679518009532"/>
          <c:y val="0.218640672312153"/>
          <c:w val="0.823019038276224"/>
          <c:h val="0.60969737061129"/>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REMPLIR'!$C$119:$C$121</c:f>
              <c:strCache>
                <c:ptCount val="3"/>
                <c:pt idx="0">
                  <c:v>Filière Soignante</c:v>
                </c:pt>
                <c:pt idx="1">
                  <c:v>PNM </c:v>
                </c:pt>
                <c:pt idx="2">
                  <c:v>PM</c:v>
                </c:pt>
              </c:strCache>
            </c:strRef>
          </c:cat>
          <c:val>
            <c:numRef>
              <c:f>'DONNEES GENERIQUES A REMPLIR'!$D$119:$D$121</c:f>
              <c:numCache>
                <c:formatCode>General</c:formatCode>
                <c:ptCount val="3"/>
                <c:pt idx="0">
                  <c:v>6943.0</c:v>
                </c:pt>
                <c:pt idx="1">
                  <c:v>7770.0</c:v>
                </c:pt>
                <c:pt idx="2">
                  <c:v>0.0</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REMPLIR'!$C$119:$C$121</c:f>
              <c:strCache>
                <c:ptCount val="3"/>
                <c:pt idx="0">
                  <c:v>Filière Soignante</c:v>
                </c:pt>
                <c:pt idx="1">
                  <c:v>PNM </c:v>
                </c:pt>
                <c:pt idx="2">
                  <c:v>PM</c:v>
                </c:pt>
              </c:strCache>
            </c:strRef>
          </c:cat>
          <c:val>
            <c:numRef>
              <c:f>'DONNEES GENERIQUES A REMPLIR'!$E$119:$E$121</c:f>
              <c:numCache>
                <c:formatCode>General</c:formatCode>
                <c:ptCount val="3"/>
                <c:pt idx="0">
                  <c:v>390.0</c:v>
                </c:pt>
                <c:pt idx="1">
                  <c:v>664.0</c:v>
                </c:pt>
                <c:pt idx="2">
                  <c:v>0.0</c:v>
                </c:pt>
              </c:numCache>
            </c:numRef>
          </c:val>
        </c:ser>
        <c:dLbls>
          <c:dLblPos val="outEnd"/>
          <c:showLegendKey val="0"/>
          <c:showVal val="1"/>
          <c:showCatName val="0"/>
          <c:showSerName val="0"/>
          <c:showPercent val="0"/>
          <c:showBubbleSize val="0"/>
        </c:dLbls>
        <c:gapWidth val="150"/>
        <c:axId val="-991870832"/>
        <c:axId val="-991868512"/>
      </c:barChart>
      <c:catAx>
        <c:axId val="-991870832"/>
        <c:scaling>
          <c:orientation val="minMax"/>
        </c:scaling>
        <c:delete val="0"/>
        <c:axPos val="b"/>
        <c:numFmt formatCode="General" sourceLinked="0"/>
        <c:majorTickMark val="out"/>
        <c:minorTickMark val="none"/>
        <c:tickLblPos val="nextTo"/>
        <c:crossAx val="-991868512"/>
        <c:crosses val="autoZero"/>
        <c:auto val="1"/>
        <c:lblAlgn val="ctr"/>
        <c:lblOffset val="100"/>
        <c:noMultiLvlLbl val="0"/>
      </c:catAx>
      <c:valAx>
        <c:axId val="-991868512"/>
        <c:scaling>
          <c:orientation val="minMax"/>
        </c:scaling>
        <c:delete val="1"/>
        <c:axPos val="l"/>
        <c:numFmt formatCode="General" sourceLinked="1"/>
        <c:majorTickMark val="out"/>
        <c:minorTickMark val="none"/>
        <c:tickLblPos val="nextTo"/>
        <c:crossAx val="-991870832"/>
        <c:crosses val="autoZero"/>
        <c:crossBetween val="between"/>
        <c:majorUnit val="1.0"/>
        <c:minorUnit val="1.0"/>
      </c:valAx>
    </c:plotArea>
    <c:legend>
      <c:legendPos val="r"/>
      <c:layout>
        <c:manualLayout>
          <c:xMode val="edge"/>
          <c:yMode val="edge"/>
          <c:x val="0.729481808158765"/>
          <c:y val="0.250269467485554"/>
          <c:w val="0.0695565189182813"/>
          <c:h val="0.198584890364673"/>
        </c:manualLayout>
      </c:layout>
      <c:overlay val="0"/>
    </c:legend>
    <c:plotVisOnly val="1"/>
    <c:dispBlanksAs val="gap"/>
    <c:showDLblsOverMax val="0"/>
  </c:chart>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Taux d'absentéisme pour motif médical , par genre</a:t>
            </a:r>
            <a:endParaRPr lang="fr-FR" sz="1200" b="1" i="0" u="none" strike="noStrike" kern="1200" baseline="0">
              <a:solidFill>
                <a:sysClr val="windowText" lastClr="000000"/>
              </a:solidFill>
              <a:latin typeface="+mn-lt"/>
              <a:ea typeface="+mn-ea"/>
              <a:cs typeface="+mn-cs"/>
            </a:endParaRP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0.064632176980425"/>
          <c:y val="0.213853772735458"/>
          <c:w val="0.928314653044833"/>
          <c:h val="0.661025571763011"/>
        </c:manualLayout>
      </c:layout>
      <c:barChart>
        <c:barDir val="col"/>
        <c:grouping val="clustered"/>
        <c:varyColors val="0"/>
        <c:ser>
          <c:idx val="0"/>
          <c:order val="0"/>
          <c:tx>
            <c:strRef>
              <c:f>'DONNEES GENERIQUES A REMPLIR'!$G$7</c:f>
              <c:strCache>
                <c:ptCount val="1"/>
                <c:pt idx="0">
                  <c:v>F</c:v>
                </c:pt>
              </c:strCache>
            </c:strRef>
          </c:tx>
          <c:spPr>
            <a:solidFill>
              <a:schemeClr val="accent3"/>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REMPLIR'!$C$124:$C$126</c:f>
              <c:strCache>
                <c:ptCount val="3"/>
                <c:pt idx="0">
                  <c:v>Filière Soignante</c:v>
                </c:pt>
                <c:pt idx="1">
                  <c:v>PNM </c:v>
                </c:pt>
                <c:pt idx="2">
                  <c:v>PM</c:v>
                </c:pt>
              </c:strCache>
            </c:strRef>
          </c:cat>
          <c:val>
            <c:numRef>
              <c:f>'DONNEES GENERIQUES A REMPLIR'!$G$124:$G$126</c:f>
              <c:numCache>
                <c:formatCode>0.00%</c:formatCode>
                <c:ptCount val="3"/>
                <c:pt idx="0">
                  <c:v>0.1091</c:v>
                </c:pt>
                <c:pt idx="1">
                  <c:v>0.0995</c:v>
                </c:pt>
                <c:pt idx="2">
                  <c:v>0.0296</c:v>
                </c:pt>
              </c:numCache>
            </c:numRef>
          </c:val>
        </c:ser>
        <c:ser>
          <c:idx val="1"/>
          <c:order val="1"/>
          <c:tx>
            <c:strRef>
              <c:f>'DONNEES GENERIQUES A REMPLIR'!$H$7</c:f>
              <c:strCache>
                <c:ptCount val="1"/>
                <c:pt idx="0">
                  <c:v>H</c:v>
                </c:pt>
              </c:strCache>
            </c:strRef>
          </c:tx>
          <c:spPr>
            <a:solidFill>
              <a:schemeClr val="accent4">
                <a:lumMod val="75000"/>
              </a:schemeClr>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REMPLIR'!$C$124:$C$126</c:f>
              <c:strCache>
                <c:ptCount val="3"/>
                <c:pt idx="0">
                  <c:v>Filière Soignante</c:v>
                </c:pt>
                <c:pt idx="1">
                  <c:v>PNM </c:v>
                </c:pt>
                <c:pt idx="2">
                  <c:v>PM</c:v>
                </c:pt>
              </c:strCache>
            </c:strRef>
          </c:cat>
          <c:val>
            <c:numRef>
              <c:f>'DONNEES GENERIQUES A REMPLIR'!$H$124:$H$126</c:f>
              <c:numCache>
                <c:formatCode>0.00%</c:formatCode>
                <c:ptCount val="3"/>
                <c:pt idx="0">
                  <c:v>0.0574</c:v>
                </c:pt>
                <c:pt idx="1">
                  <c:v>0.0604</c:v>
                </c:pt>
                <c:pt idx="2">
                  <c:v>0.0102</c:v>
                </c:pt>
              </c:numCache>
            </c:numRef>
          </c:val>
        </c:ser>
        <c:dLbls>
          <c:showLegendKey val="0"/>
          <c:showVal val="1"/>
          <c:showCatName val="0"/>
          <c:showSerName val="0"/>
          <c:showPercent val="0"/>
          <c:showBubbleSize val="0"/>
        </c:dLbls>
        <c:gapWidth val="150"/>
        <c:axId val="-991906752"/>
        <c:axId val="-991905120"/>
      </c:barChart>
      <c:catAx>
        <c:axId val="-991906752"/>
        <c:scaling>
          <c:orientation val="minMax"/>
        </c:scaling>
        <c:delete val="0"/>
        <c:axPos val="b"/>
        <c:numFmt formatCode="General" sourceLinked="0"/>
        <c:majorTickMark val="out"/>
        <c:minorTickMark val="none"/>
        <c:tickLblPos val="nextTo"/>
        <c:txPr>
          <a:bodyPr/>
          <a:lstStyle/>
          <a:p>
            <a:pPr>
              <a:defRPr sz="1000"/>
            </a:pPr>
            <a:endParaRPr lang="fr-FR"/>
          </a:p>
        </c:txPr>
        <c:crossAx val="-991905120"/>
        <c:crosses val="autoZero"/>
        <c:auto val="1"/>
        <c:lblAlgn val="ctr"/>
        <c:lblOffset val="100"/>
        <c:noMultiLvlLbl val="0"/>
      </c:catAx>
      <c:valAx>
        <c:axId val="-991905120"/>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991906752"/>
        <c:crosses val="autoZero"/>
        <c:crossBetween val="between"/>
      </c:valAx>
    </c:plotArea>
    <c:legend>
      <c:legendPos val="r"/>
      <c:layout>
        <c:manualLayout>
          <c:xMode val="edge"/>
          <c:yMode val="edge"/>
          <c:x val="0.867862727135086"/>
          <c:y val="0.00529713668287415"/>
          <c:w val="0.0618424355787453"/>
          <c:h val="0.228868190342872"/>
        </c:manualLayout>
      </c:layout>
      <c:overlay val="0"/>
      <c:txPr>
        <a:bodyPr/>
        <a:lstStyle/>
        <a:p>
          <a:pPr>
            <a:defRPr sz="1000"/>
          </a:pPr>
          <a:endParaRPr lang="fr-FR"/>
        </a:p>
      </c:txPr>
    </c:legend>
    <c:plotVisOnly val="1"/>
    <c:dispBlanksAs val="gap"/>
    <c:showDLblsOverMax val="0"/>
  </c:chart>
  <c:txPr>
    <a:bodyPr/>
    <a:lstStyle/>
    <a:p>
      <a:pPr>
        <a:defRPr sz="700"/>
      </a:pPr>
      <a:endParaRPr lang="fr-FR"/>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Nombre d'absences pour motif médical par genre</a:t>
            </a:r>
            <a:endParaRPr lang="fr-FR" sz="1200" b="1" i="0" u="none" strike="noStrike" kern="1200" baseline="0">
              <a:solidFill>
                <a:sysClr val="windowText" lastClr="000000"/>
              </a:solidFill>
              <a:latin typeface="+mn-lt"/>
              <a:ea typeface="+mn-ea"/>
              <a:cs typeface="+mn-cs"/>
            </a:endParaRP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REMPLIR'!$C$128:$C$130</c:f>
              <c:strCache>
                <c:ptCount val="3"/>
                <c:pt idx="0">
                  <c:v>Filière Soignante</c:v>
                </c:pt>
                <c:pt idx="1">
                  <c:v>PNM </c:v>
                </c:pt>
                <c:pt idx="2">
                  <c:v>PM</c:v>
                </c:pt>
              </c:strCache>
            </c:strRef>
          </c:cat>
          <c:val>
            <c:numRef>
              <c:f>'DONNEES GENERIQUES A REMPLIR'!$D$128:$D$130</c:f>
              <c:numCache>
                <c:formatCode>General</c:formatCode>
                <c:ptCount val="3"/>
                <c:pt idx="0">
                  <c:v>55317.0</c:v>
                </c:pt>
                <c:pt idx="1">
                  <c:v>64274.0</c:v>
                </c:pt>
                <c:pt idx="2">
                  <c:v>900.0</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REMPLIR'!$C$128:$C$130</c:f>
              <c:strCache>
                <c:ptCount val="3"/>
                <c:pt idx="0">
                  <c:v>Filière Soignante</c:v>
                </c:pt>
                <c:pt idx="1">
                  <c:v>PNM </c:v>
                </c:pt>
                <c:pt idx="2">
                  <c:v>PM</c:v>
                </c:pt>
              </c:strCache>
            </c:strRef>
          </c:cat>
          <c:val>
            <c:numRef>
              <c:f>'DONNEES GENERIQUES A REMPLIR'!$E$128:$E$130</c:f>
              <c:numCache>
                <c:formatCode>General</c:formatCode>
                <c:ptCount val="3"/>
                <c:pt idx="0">
                  <c:v>3199.0</c:v>
                </c:pt>
                <c:pt idx="1">
                  <c:v>7927.0</c:v>
                </c:pt>
                <c:pt idx="2">
                  <c:v>325.0</c:v>
                </c:pt>
              </c:numCache>
            </c:numRef>
          </c:val>
        </c:ser>
        <c:dLbls>
          <c:dLblPos val="inEnd"/>
          <c:showLegendKey val="0"/>
          <c:showVal val="1"/>
          <c:showCatName val="0"/>
          <c:showSerName val="0"/>
          <c:showPercent val="0"/>
          <c:showBubbleSize val="0"/>
        </c:dLbls>
        <c:gapWidth val="150"/>
        <c:axId val="-991948560"/>
        <c:axId val="-991946512"/>
      </c:barChart>
      <c:catAx>
        <c:axId val="-991948560"/>
        <c:scaling>
          <c:orientation val="minMax"/>
        </c:scaling>
        <c:delete val="0"/>
        <c:axPos val="b"/>
        <c:numFmt formatCode="General" sourceLinked="0"/>
        <c:majorTickMark val="out"/>
        <c:minorTickMark val="none"/>
        <c:tickLblPos val="nextTo"/>
        <c:crossAx val="-991946512"/>
        <c:crosses val="autoZero"/>
        <c:auto val="1"/>
        <c:lblAlgn val="ctr"/>
        <c:lblOffset val="100"/>
        <c:noMultiLvlLbl val="0"/>
      </c:catAx>
      <c:valAx>
        <c:axId val="-9919465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991948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fr-FR" sz="1100"/>
              <a:t>Nombre d'AT </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0.0766680769964782"/>
          <c:y val="0.169356160025451"/>
          <c:w val="0.896798030055953"/>
          <c:h val="0.654979320766722"/>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dLbl>
              <c:idx val="2"/>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REMPLIR'!$C$114:$C$116</c:f>
              <c:strCache>
                <c:ptCount val="3"/>
                <c:pt idx="0">
                  <c:v>Filière Soignante</c:v>
                </c:pt>
                <c:pt idx="1">
                  <c:v>PNM </c:v>
                </c:pt>
                <c:pt idx="2">
                  <c:v>PM</c:v>
                </c:pt>
              </c:strCache>
            </c:strRef>
          </c:cat>
          <c:val>
            <c:numRef>
              <c:f>'DONNEES GENERIQUES A REMPLIR'!$D$114:$D$116</c:f>
              <c:numCache>
                <c:formatCode>General</c:formatCode>
                <c:ptCount val="3"/>
                <c:pt idx="0">
                  <c:v>143.0</c:v>
                </c:pt>
                <c:pt idx="1">
                  <c:v>159.0</c:v>
                </c:pt>
                <c:pt idx="2">
                  <c:v>2.0</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3"/>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REMPLIR'!$C$114:$C$116</c:f>
              <c:strCache>
                <c:ptCount val="3"/>
                <c:pt idx="0">
                  <c:v>Filière Soignante</c:v>
                </c:pt>
                <c:pt idx="1">
                  <c:v>PNM </c:v>
                </c:pt>
                <c:pt idx="2">
                  <c:v>PM</c:v>
                </c:pt>
              </c:strCache>
            </c:strRef>
          </c:cat>
          <c:val>
            <c:numRef>
              <c:f>'DONNEES GENERIQUES A REMPLIR'!$E$114:$E$116</c:f>
              <c:numCache>
                <c:formatCode>General</c:formatCode>
                <c:ptCount val="3"/>
                <c:pt idx="0">
                  <c:v>15.0</c:v>
                </c:pt>
                <c:pt idx="1">
                  <c:v>31.0</c:v>
                </c:pt>
                <c:pt idx="2">
                  <c:v>2.0</c:v>
                </c:pt>
              </c:numCache>
            </c:numRef>
          </c:val>
        </c:ser>
        <c:dLbls>
          <c:dLblPos val="outEnd"/>
          <c:showLegendKey val="0"/>
          <c:showVal val="1"/>
          <c:showCatName val="0"/>
          <c:showSerName val="0"/>
          <c:showPercent val="0"/>
          <c:showBubbleSize val="0"/>
        </c:dLbls>
        <c:gapWidth val="150"/>
        <c:axId val="-821503216"/>
        <c:axId val="-821501856"/>
      </c:barChart>
      <c:catAx>
        <c:axId val="-821503216"/>
        <c:scaling>
          <c:orientation val="minMax"/>
        </c:scaling>
        <c:delete val="0"/>
        <c:axPos val="b"/>
        <c:numFmt formatCode="General" sourceLinked="0"/>
        <c:majorTickMark val="out"/>
        <c:minorTickMark val="none"/>
        <c:tickLblPos val="nextTo"/>
        <c:txPr>
          <a:bodyPr/>
          <a:lstStyle/>
          <a:p>
            <a:pPr>
              <a:defRPr sz="600"/>
            </a:pPr>
            <a:endParaRPr lang="fr-FR"/>
          </a:p>
        </c:txPr>
        <c:crossAx val="-821501856"/>
        <c:crosses val="autoZero"/>
        <c:auto val="1"/>
        <c:lblAlgn val="ctr"/>
        <c:lblOffset val="100"/>
        <c:noMultiLvlLbl val="0"/>
      </c:catAx>
      <c:valAx>
        <c:axId val="-82150185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821503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statut</a:t>
            </a:r>
            <a:endParaRPr lang="fr-FR" sz="1200">
              <a:effectLst/>
            </a:endParaRPr>
          </a:p>
        </c:rich>
      </c:tx>
      <c:layout>
        <c:manualLayout>
          <c:xMode val="edge"/>
          <c:yMode val="edge"/>
          <c:x val="0.299514399656496"/>
          <c:y val="0.0505848877647803"/>
        </c:manualLayout>
      </c:layout>
      <c:overlay val="0"/>
    </c:title>
    <c:autoTitleDeleted val="0"/>
    <c:plotArea>
      <c:layout>
        <c:manualLayout>
          <c:layoutTarget val="inner"/>
          <c:xMode val="edge"/>
          <c:yMode val="edge"/>
          <c:x val="0.0587920505819664"/>
          <c:y val="0.149541574454632"/>
          <c:w val="0.88293639072792"/>
          <c:h val="0.720508039561763"/>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REMPLIR'!$C$20:$C$22</c:f>
              <c:strCache>
                <c:ptCount val="3"/>
                <c:pt idx="0">
                  <c:v>Titulaires-stagiaires</c:v>
                </c:pt>
                <c:pt idx="1">
                  <c:v>CDI</c:v>
                </c:pt>
                <c:pt idx="2">
                  <c:v>CDD</c:v>
                </c:pt>
              </c:strCache>
            </c:strRef>
          </c:cat>
          <c:val>
            <c:numRef>
              <c:f>'DONNEES GENERIQUES A REMPLIR'!$D$20:$D$22</c:f>
              <c:numCache>
                <c:formatCode>General</c:formatCode>
                <c:ptCount val="3"/>
                <c:pt idx="0">
                  <c:v>1538.96</c:v>
                </c:pt>
                <c:pt idx="1">
                  <c:v>30.58</c:v>
                </c:pt>
                <c:pt idx="2">
                  <c:v>199.73</c:v>
                </c:pt>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REMPLIR'!$C$20:$C$22</c:f>
              <c:strCache>
                <c:ptCount val="3"/>
                <c:pt idx="0">
                  <c:v>Titulaires-stagiaires</c:v>
                </c:pt>
                <c:pt idx="1">
                  <c:v>CDI</c:v>
                </c:pt>
                <c:pt idx="2">
                  <c:v>CDD</c:v>
                </c:pt>
              </c:strCache>
            </c:strRef>
          </c:cat>
          <c:val>
            <c:numRef>
              <c:f>'DONNEES GENERIQUES A REMPLIR'!$E$20:$E$22</c:f>
              <c:numCache>
                <c:formatCode>General</c:formatCode>
                <c:ptCount val="3"/>
                <c:pt idx="0">
                  <c:v>283.78</c:v>
                </c:pt>
                <c:pt idx="1">
                  <c:v>24.79</c:v>
                </c:pt>
                <c:pt idx="2">
                  <c:v>49.37</c:v>
                </c:pt>
              </c:numCache>
            </c:numRef>
          </c:val>
        </c:ser>
        <c:dLbls>
          <c:dLblPos val="outEnd"/>
          <c:showLegendKey val="0"/>
          <c:showVal val="1"/>
          <c:showCatName val="0"/>
          <c:showSerName val="0"/>
          <c:showPercent val="0"/>
          <c:showBubbleSize val="0"/>
        </c:dLbls>
        <c:gapWidth val="80"/>
        <c:axId val="-821470688"/>
        <c:axId val="-821468640"/>
      </c:barChart>
      <c:catAx>
        <c:axId val="-821470688"/>
        <c:scaling>
          <c:orientation val="minMax"/>
        </c:scaling>
        <c:delete val="0"/>
        <c:axPos val="b"/>
        <c:numFmt formatCode="General" sourceLinked="0"/>
        <c:majorTickMark val="out"/>
        <c:minorTickMark val="none"/>
        <c:tickLblPos val="nextTo"/>
        <c:crossAx val="-821468640"/>
        <c:crosses val="autoZero"/>
        <c:auto val="1"/>
        <c:lblAlgn val="ctr"/>
        <c:lblOffset val="100"/>
        <c:noMultiLvlLbl val="0"/>
      </c:catAx>
      <c:valAx>
        <c:axId val="-821468640"/>
        <c:scaling>
          <c:orientation val="minMax"/>
        </c:scaling>
        <c:delete val="0"/>
        <c:axPos val="l"/>
        <c:numFmt formatCode="General" sourceLinked="1"/>
        <c:majorTickMark val="out"/>
        <c:minorTickMark val="none"/>
        <c:tickLblPos val="nextTo"/>
        <c:crossAx val="-8214706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0" Type="http://schemas.microsoft.com/office/2007/relationships/hdphoto" Target="../media/hdphoto4.wdp"/><Relationship Id="rId21" Type="http://schemas.openxmlformats.org/officeDocument/2006/relationships/image" Target="../media/image12.png"/><Relationship Id="rId22" Type="http://schemas.openxmlformats.org/officeDocument/2006/relationships/image" Target="../media/image13.png"/><Relationship Id="rId23" Type="http://schemas.openxmlformats.org/officeDocument/2006/relationships/chart" Target="../charts/chart8.xml"/><Relationship Id="rId24" Type="http://schemas.openxmlformats.org/officeDocument/2006/relationships/image" Target="../media/image14.emf"/><Relationship Id="rId25" Type="http://schemas.openxmlformats.org/officeDocument/2006/relationships/chart" Target="../charts/chart9.xml"/><Relationship Id="rId26" Type="http://schemas.openxmlformats.org/officeDocument/2006/relationships/chart" Target="../charts/chart10.xml"/><Relationship Id="rId27" Type="http://schemas.openxmlformats.org/officeDocument/2006/relationships/chart" Target="../charts/chart11.xml"/><Relationship Id="rId28" Type="http://schemas.openxmlformats.org/officeDocument/2006/relationships/chart" Target="../charts/chart12.xml"/><Relationship Id="rId29" Type="http://schemas.openxmlformats.org/officeDocument/2006/relationships/chart" Target="../charts/chart13.xml"/><Relationship Id="rId1" Type="http://schemas.openxmlformats.org/officeDocument/2006/relationships/image" Target="../media/image3.png"/><Relationship Id="rId2" Type="http://schemas.openxmlformats.org/officeDocument/2006/relationships/image" Target="../media/image4.png"/><Relationship Id="rId3" Type="http://schemas.microsoft.com/office/2007/relationships/hdphoto" Target="../media/hdphoto1.wdp"/><Relationship Id="rId4" Type="http://schemas.openxmlformats.org/officeDocument/2006/relationships/image" Target="../media/image5.png"/><Relationship Id="rId5" Type="http://schemas.openxmlformats.org/officeDocument/2006/relationships/image" Target="../media/image6.png"/><Relationship Id="rId30" Type="http://schemas.openxmlformats.org/officeDocument/2006/relationships/image" Target="../media/image15.jpeg"/><Relationship Id="rId31" Type="http://schemas.openxmlformats.org/officeDocument/2006/relationships/image" Target="../media/image16.png"/><Relationship Id="rId32" Type="http://schemas.microsoft.com/office/2007/relationships/hdphoto" Target="../media/hdphoto5.wdp"/><Relationship Id="rId9" Type="http://schemas.openxmlformats.org/officeDocument/2006/relationships/chart" Target="../charts/chart3.xml"/><Relationship Id="rId6" Type="http://schemas.microsoft.com/office/2007/relationships/hdphoto" Target="../media/hdphoto2.wdp"/><Relationship Id="rId7" Type="http://schemas.openxmlformats.org/officeDocument/2006/relationships/chart" Target="../charts/chart1.xml"/><Relationship Id="rId8" Type="http://schemas.openxmlformats.org/officeDocument/2006/relationships/chart" Target="../charts/chart2.xml"/><Relationship Id="rId33" Type="http://schemas.openxmlformats.org/officeDocument/2006/relationships/image" Target="../media/image17.png"/><Relationship Id="rId34" Type="http://schemas.openxmlformats.org/officeDocument/2006/relationships/image" Target="../media/image18.jpeg"/><Relationship Id="rId35" Type="http://schemas.openxmlformats.org/officeDocument/2006/relationships/image" Target="../media/image19.png"/><Relationship Id="rId36" Type="http://schemas.openxmlformats.org/officeDocument/2006/relationships/image" Target="../media/image20.png"/><Relationship Id="rId10" Type="http://schemas.openxmlformats.org/officeDocument/2006/relationships/chart" Target="../charts/chart4.xml"/><Relationship Id="rId11" Type="http://schemas.openxmlformats.org/officeDocument/2006/relationships/image" Target="../media/image7.png"/><Relationship Id="rId12" Type="http://schemas.microsoft.com/office/2007/relationships/hdphoto" Target="../media/hdphoto3.wdp"/><Relationship Id="rId13" Type="http://schemas.openxmlformats.org/officeDocument/2006/relationships/chart" Target="../charts/chart5.xml"/><Relationship Id="rId14" Type="http://schemas.openxmlformats.org/officeDocument/2006/relationships/chart" Target="../charts/chart6.xml"/><Relationship Id="rId15" Type="http://schemas.openxmlformats.org/officeDocument/2006/relationships/chart" Target="../charts/chart7.xml"/><Relationship Id="rId16" Type="http://schemas.openxmlformats.org/officeDocument/2006/relationships/image" Target="../media/image8.jpeg"/><Relationship Id="rId17" Type="http://schemas.openxmlformats.org/officeDocument/2006/relationships/image" Target="../media/image9.png"/><Relationship Id="rId18" Type="http://schemas.openxmlformats.org/officeDocument/2006/relationships/image" Target="../media/image10.png"/><Relationship Id="rId19" Type="http://schemas.openxmlformats.org/officeDocument/2006/relationships/image" Target="../media/image11.png"/><Relationship Id="rId37" Type="http://schemas.openxmlformats.org/officeDocument/2006/relationships/image" Target="../media/image21.jpg"/><Relationship Id="rId38" Type="http://schemas.openxmlformats.org/officeDocument/2006/relationships/image" Target="../media/image22.jpg"/><Relationship Id="rId39" Type="http://schemas.openxmlformats.org/officeDocument/2006/relationships/image" Target="../media/image23.jpg"/><Relationship Id="rId40" Type="http://schemas.openxmlformats.org/officeDocument/2006/relationships/image" Target="../media/image24.tiff"/><Relationship Id="rId41" Type="http://schemas.openxmlformats.org/officeDocument/2006/relationships/chart" Target="../charts/chart14.xml"/><Relationship Id="rId42" Type="http://schemas.openxmlformats.org/officeDocument/2006/relationships/chart" Target="../charts/chart15.xml"/><Relationship Id="rId43"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jpeg"/><Relationship Id="rId2"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87630</xdr:colOff>
      <xdr:row>0</xdr:row>
      <xdr:rowOff>545680</xdr:rowOff>
    </xdr:from>
    <xdr:to>
      <xdr:col>1</xdr:col>
      <xdr:colOff>272710</xdr:colOff>
      <xdr:row>0</xdr:row>
      <xdr:rowOff>1101090</xdr:rowOff>
    </xdr:to>
    <xdr:pic>
      <xdr:nvPicPr>
        <xdr:cNvPr id="7" name="Image 6"/>
        <xdr:cNvPicPr>
          <a:picLocks noChangeAspect="1"/>
        </xdr:cNvPicPr>
      </xdr:nvPicPr>
      <xdr:blipFill>
        <a:blip xmlns:r="http://schemas.openxmlformats.org/officeDocument/2006/relationships" r:embed="rId1"/>
        <a:stretch>
          <a:fillRect/>
        </a:stretch>
      </xdr:blipFill>
      <xdr:spPr>
        <a:xfrm>
          <a:off x="87630" y="545680"/>
          <a:ext cx="739435" cy="555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304135</xdr:colOff>
      <xdr:row>960</xdr:row>
      <xdr:rowOff>80850</xdr:rowOff>
    </xdr:from>
    <xdr:to>
      <xdr:col>69</xdr:col>
      <xdr:colOff>612399</xdr:colOff>
      <xdr:row>960</xdr:row>
      <xdr:rowOff>80850</xdr:rowOff>
    </xdr:to>
    <xdr:grpSp>
      <xdr:nvGrpSpPr>
        <xdr:cNvPr id="6" name="Groupe 5"/>
        <xdr:cNvGrpSpPr/>
      </xdr:nvGrpSpPr>
      <xdr:grpSpPr>
        <a:xfrm>
          <a:off x="26262935" y="281241917"/>
          <a:ext cx="35157064" cy="0"/>
          <a:chOff x="3020804" y="3216088"/>
          <a:chExt cx="64021928" cy="274963415"/>
        </a:xfrm>
      </xdr:grpSpPr>
      <xdr:pic>
        <xdr:nvPicPr>
          <xdr:cNvPr id="7" name="Image 6"/>
          <xdr:cNvPicPr>
            <a:picLocks noChangeAspect="1"/>
          </xdr:cNvPicPr>
        </xdr:nvPicPr>
        <xdr:blipFill>
          <a:blip xmlns:r="http://schemas.openxmlformats.org/officeDocument/2006/relationships" r:embed="rId1"/>
          <a:stretch>
            <a:fillRect/>
          </a:stretch>
        </xdr:blipFill>
        <xdr:spPr>
          <a:xfrm>
            <a:off x="3020804" y="3216088"/>
            <a:ext cx="2133902" cy="1008530"/>
          </a:xfrm>
          <a:prstGeom prst="rect">
            <a:avLst/>
          </a:prstGeom>
        </xdr:spPr>
      </xdr:pic>
      <xdr:sp macro="" textlink="#REF!">
        <xdr:nvSpPr>
          <xdr:cNvPr id="8" name="ZoneTexte 7"/>
          <xdr:cNvSpPr txBox="1"/>
        </xdr:nvSpPr>
        <xdr:spPr>
          <a:xfrm>
            <a:off x="66087435" y="278179503"/>
            <a:ext cx="9552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xdr:cNvSpPr txBox="1"/>
        </xdr:nvSpPr>
        <xdr:spPr>
          <a:xfrm>
            <a:off x="66087433" y="278179503"/>
            <a:ext cx="9552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xdr:from>
      <xdr:col>0</xdr:col>
      <xdr:colOff>1092200</xdr:colOff>
      <xdr:row>129</xdr:row>
      <xdr:rowOff>77602</xdr:rowOff>
    </xdr:from>
    <xdr:to>
      <xdr:col>4</xdr:col>
      <xdr:colOff>615748</xdr:colOff>
      <xdr:row>130</xdr:row>
      <xdr:rowOff>1272980</xdr:rowOff>
    </xdr:to>
    <xdr:grpSp>
      <xdr:nvGrpSpPr>
        <xdr:cNvPr id="10" name="Groupe 9"/>
        <xdr:cNvGrpSpPr/>
      </xdr:nvGrpSpPr>
      <xdr:grpSpPr>
        <a:xfrm>
          <a:off x="1092200" y="67768602"/>
          <a:ext cx="4366481" cy="1390111"/>
          <a:chOff x="2042822" y="83145112"/>
          <a:chExt cx="2565485" cy="1413498"/>
        </a:xfrm>
      </xdr:grpSpPr>
      <xdr:grpSp>
        <xdr:nvGrpSpPr>
          <xdr:cNvPr id="11" name="Groupe 10"/>
          <xdr:cNvGrpSpPr/>
        </xdr:nvGrpSpPr>
        <xdr:grpSpPr>
          <a:xfrm>
            <a:off x="2042822" y="83473935"/>
            <a:ext cx="2561338" cy="1084675"/>
            <a:chOff x="3321520" y="3488557"/>
            <a:chExt cx="2882671" cy="2172115"/>
          </a:xfrm>
        </xdr:grpSpPr>
        <xdr:sp macro="" textlink="'DONNEES GENERIQUES A REMPLIR'!E53">
          <xdr:nvSpPr>
            <xdr:cNvPr id="13" name="Forme libre 12"/>
            <xdr:cNvSpPr/>
          </xdr:nvSpPr>
          <xdr:spPr>
            <a:xfrm>
              <a:off x="4312883" y="5229841"/>
              <a:ext cx="1890320" cy="360000"/>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352,09</a:t>
              </a:fld>
              <a:endParaRPr lang="fr-FR" sz="2000" b="1" kern="1200">
                <a:solidFill>
                  <a:schemeClr val="accent3">
                    <a:lumMod val="75000"/>
                  </a:schemeClr>
                </a:solidFill>
              </a:endParaRPr>
            </a:p>
          </xdr:txBody>
        </xdr:sp>
        <xdr:sp macro="" textlink="'DONNEES GENERIQUES A REMPLIR'!E52">
          <xdr:nvSpPr>
            <xdr:cNvPr id="14" name="Forme libre 13"/>
            <xdr:cNvSpPr/>
          </xdr:nvSpPr>
          <xdr:spPr>
            <a:xfrm>
              <a:off x="4310435" y="3998570"/>
              <a:ext cx="1890320"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12,83</a:t>
              </a:fld>
              <a:endParaRPr lang="fr-FR" sz="2000" b="1" kern="1200">
                <a:solidFill>
                  <a:schemeClr val="accent3">
                    <a:lumMod val="75000"/>
                  </a:schemeClr>
                </a:solidFill>
              </a:endParaRPr>
            </a:p>
          </xdr:txBody>
        </xdr:sp>
        <xdr:grpSp>
          <xdr:nvGrpSpPr>
            <xdr:cNvPr id="15" name="Groupe 14"/>
            <xdr:cNvGrpSpPr/>
          </xdr:nvGrpSpPr>
          <xdr:grpSpPr>
            <a:xfrm>
              <a:off x="3321520" y="3488557"/>
              <a:ext cx="2882671" cy="2172115"/>
              <a:chOff x="3311751" y="30136453"/>
              <a:chExt cx="2898461" cy="2172115"/>
            </a:xfrm>
          </xdr:grpSpPr>
          <xdr:sp macro="" textlink="'DONNEES GENERIQUES A REMPLIR'!D52">
            <xdr:nvSpPr>
              <xdr:cNvPr id="16" name="Forme libre 15"/>
              <xdr:cNvSpPr/>
            </xdr:nvSpPr>
            <xdr:spPr>
              <a:xfrm>
                <a:off x="4306078" y="30256260"/>
                <a:ext cx="1896035"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407,25</a:t>
                </a:fld>
                <a:endParaRPr lang="fr-FR" sz="2000" b="1" kern="1200">
                  <a:solidFill>
                    <a:schemeClr val="tx2">
                      <a:lumMod val="75000"/>
                    </a:schemeClr>
                  </a:solidFill>
                </a:endParaRPr>
              </a:p>
            </xdr:txBody>
          </xdr:sp>
          <xdr:sp macro="" textlink="'DONNEES GENERIQUES A REMPLIR'!F52">
            <xdr:nvSpPr>
              <xdr:cNvPr id="17" name="Forme libre 16"/>
              <xdr:cNvSpPr/>
            </xdr:nvSpPr>
            <xdr:spPr>
              <a:xfrm>
                <a:off x="3311751" y="30136453"/>
                <a:ext cx="1008701" cy="1023705"/>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chemeClr val="accent2">
                  <a:lumMod val="75000"/>
                </a:schemeClr>
              </a:solidFill>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970BC215-A76B-487F-BC98-4C5374052024}" type="TxLink">
                  <a:rPr lang="en-US" sz="1100" b="1" i="0" u="none" strike="noStrike" kern="1200">
                    <a:solidFill>
                      <a:schemeClr val="bg1"/>
                    </a:solidFill>
                    <a:latin typeface="Calibri"/>
                  </a:rPr>
                  <a:pPr lvl="0" algn="r" defTabSz="977900">
                    <a:lnSpc>
                      <a:spcPct val="90000"/>
                    </a:lnSpc>
                    <a:spcBef>
                      <a:spcPct val="0"/>
                    </a:spcBef>
                    <a:spcAft>
                      <a:spcPct val="35000"/>
                    </a:spcAft>
                  </a:pPr>
                  <a:t>420,08</a:t>
                </a:fld>
                <a:endParaRPr lang="en-US" b="1" kern="1200">
                  <a:solidFill>
                    <a:schemeClr val="bg1"/>
                  </a:solidFill>
                </a:endParaRPr>
              </a:p>
            </xdr:txBody>
          </xdr:sp>
          <xdr:sp macro="" textlink="'DONNEES GENERIQUES A REMPLIR'!D53">
            <xdr:nvSpPr>
              <xdr:cNvPr id="18" name="Forme libre 17"/>
              <xdr:cNvSpPr/>
            </xdr:nvSpPr>
            <xdr:spPr>
              <a:xfrm>
                <a:off x="4335279" y="31467823"/>
                <a:ext cx="1874933" cy="354568"/>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1477</a:t>
                </a:fld>
                <a:endParaRPr lang="fr-FR" sz="2000" b="1" kern="1200">
                  <a:solidFill>
                    <a:schemeClr val="tx2">
                      <a:lumMod val="75000"/>
                    </a:schemeClr>
                  </a:solidFill>
                </a:endParaRPr>
              </a:p>
            </xdr:txBody>
          </xdr:sp>
          <xdr:sp macro="" textlink="'DONNEES GENERIQUES A REMPLIR'!F53">
            <xdr:nvSpPr>
              <xdr:cNvPr id="19" name="Forme libre 18"/>
              <xdr:cNvSpPr/>
            </xdr:nvSpPr>
            <xdr:spPr>
              <a:xfrm>
                <a:off x="3326576" y="31342881"/>
                <a:ext cx="985446" cy="965687"/>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FABC9ABF-1C72-46DE-991C-3CCB292E0C1A}" type="TxLink">
                  <a:rPr lang="en-US" sz="1100" b="1" i="0" u="none" strike="noStrike" kern="1200">
                    <a:solidFill>
                      <a:schemeClr val="bg1"/>
                    </a:solidFill>
                    <a:latin typeface="Calibri"/>
                  </a:rPr>
                  <a:pPr lvl="0" algn="r" defTabSz="977900">
                    <a:lnSpc>
                      <a:spcPct val="90000"/>
                    </a:lnSpc>
                    <a:spcBef>
                      <a:spcPct val="0"/>
                    </a:spcBef>
                    <a:spcAft>
                      <a:spcPct val="35000"/>
                    </a:spcAft>
                  </a:pPr>
                  <a:t>1829,09</a:t>
                </a:fld>
                <a:endParaRPr lang="fr-FR" sz="3200" b="1" kern="1200">
                  <a:solidFill>
                    <a:schemeClr val="bg1"/>
                  </a:solidFill>
                </a:endParaRPr>
              </a:p>
            </xdr:txBody>
          </xdr:sp>
        </xdr:grpSp>
      </xdr:grpSp>
      <xdr:sp macro="" textlink="">
        <xdr:nvSpPr>
          <xdr:cNvPr id="12" name="ZoneTexte 11"/>
          <xdr:cNvSpPr txBox="1"/>
        </xdr:nvSpPr>
        <xdr:spPr>
          <a:xfrm>
            <a:off x="2139246" y="83145112"/>
            <a:ext cx="24690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000000"/>
                </a:solidFill>
                <a:latin typeface="Calibri"/>
              </a:rPr>
              <a:t>Répartition temps partiel, temps plein du PNM</a:t>
            </a:r>
          </a:p>
        </xdr:txBody>
      </xdr:sp>
    </xdr:grpSp>
    <xdr:clientData/>
  </xdr:twoCellAnchor>
  <xdr:twoCellAnchor>
    <xdr:from>
      <xdr:col>1</xdr:col>
      <xdr:colOff>1035050</xdr:colOff>
      <xdr:row>106</xdr:row>
      <xdr:rowOff>306387</xdr:rowOff>
    </xdr:from>
    <xdr:to>
      <xdr:col>4</xdr:col>
      <xdr:colOff>194500</xdr:colOff>
      <xdr:row>108</xdr:row>
      <xdr:rowOff>107656</xdr:rowOff>
    </xdr:to>
    <xdr:grpSp>
      <xdr:nvGrpSpPr>
        <xdr:cNvPr id="20" name="Groupe 19"/>
        <xdr:cNvGrpSpPr/>
      </xdr:nvGrpSpPr>
      <xdr:grpSpPr>
        <a:xfrm>
          <a:off x="2220383" y="44197587"/>
          <a:ext cx="2817050" cy="1037402"/>
          <a:chOff x="3143250" y="43091100"/>
          <a:chExt cx="2457556" cy="999831"/>
        </a:xfrm>
      </xdr:grpSpPr>
      <xdr:grpSp>
        <xdr:nvGrpSpPr>
          <xdr:cNvPr id="21" name="Groupe 20"/>
          <xdr:cNvGrpSpPr/>
        </xdr:nvGrpSpPr>
        <xdr:grpSpPr>
          <a:xfrm>
            <a:off x="3143250" y="43091100"/>
            <a:ext cx="2457556" cy="999831"/>
            <a:chOff x="7896225" y="43310175"/>
            <a:chExt cx="2457556" cy="999831"/>
          </a:xfrm>
        </xdr:grpSpPr>
        <xdr:pic>
          <xdr:nvPicPr>
            <xdr:cNvPr id="26" name="Image 25"/>
            <xdr:cNvPicPr>
              <a:picLocks noChangeAspect="1"/>
            </xdr:cNvPicPr>
          </xdr:nvPicPr>
          <xdr:blipFill>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colorTemperature colorTemp="4700"/>
                      </a14:imgEffect>
                      <a14:imgEffect>
                        <a14:saturation sat="400000"/>
                      </a14:imgEffect>
                      <a14:imgEffect>
                        <a14:brightnessContrast contrast="40000"/>
                      </a14:imgEffect>
                    </a14:imgLayer>
                  </a14:imgProps>
                </a:ext>
              </a:extLst>
            </a:blip>
            <a:stretch>
              <a:fillRect/>
            </a:stretch>
          </xdr:blipFill>
          <xdr:spPr>
            <a:xfrm>
              <a:off x="9134475" y="43310175"/>
              <a:ext cx="1219306" cy="999831"/>
            </a:xfrm>
            <a:prstGeom prst="rect">
              <a:avLst/>
            </a:prstGeom>
          </xdr:spPr>
        </xdr:pic>
        <xdr:pic>
          <xdr:nvPicPr>
            <xdr:cNvPr id="27" name="Image 26"/>
            <xdr:cNvPicPr>
              <a:picLocks noChangeAspect="1"/>
            </xdr:cNvPicPr>
          </xdr:nvPicPr>
          <xdr:blipFill>
            <a:blip xmlns:r="http://schemas.openxmlformats.org/officeDocument/2006/relationships" r:embed="rId4"/>
            <a:stretch>
              <a:fillRect/>
            </a:stretch>
          </xdr:blipFill>
          <xdr:spPr>
            <a:xfrm>
              <a:off x="7896225" y="43310175"/>
              <a:ext cx="1207113" cy="999831"/>
            </a:xfrm>
            <a:prstGeom prst="rect">
              <a:avLst/>
            </a:prstGeom>
          </xdr:spPr>
        </xdr:pic>
      </xdr:grpSp>
      <xdr:sp macro="" textlink="'DONNEES GENERIQUES A REMPLIR'!$E$10">
        <xdr:nvSpPr>
          <xdr:cNvPr id="22" name="ZoneTexte 21"/>
          <xdr:cNvSpPr txBox="1"/>
        </xdr:nvSpPr>
        <xdr:spPr>
          <a:xfrm>
            <a:off x="4653872" y="43334828"/>
            <a:ext cx="596427" cy="254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9E0D3D03-5140-8840-9E31-8C8816F2FB07}" type="TxLink">
              <a:rPr lang="en-US" sz="1100" b="0" i="0" u="none" strike="noStrike">
                <a:solidFill>
                  <a:srgbClr val="000000"/>
                </a:solidFill>
                <a:latin typeface="Calibri"/>
              </a:rPr>
              <a:pPr algn="ctr"/>
              <a:t>472,09</a:t>
            </a:fld>
            <a:endParaRPr lang="fr-FR" sz="1200" b="1" i="0" u="none" strike="noStrike">
              <a:solidFill>
                <a:srgbClr val="000000"/>
              </a:solidFill>
              <a:latin typeface="Calibri"/>
            </a:endParaRPr>
          </a:p>
        </xdr:txBody>
      </xdr:sp>
      <xdr:sp macro="" textlink="'DONNEES GENERIQUES A REMPLIR'!$D$10">
        <xdr:nvSpPr>
          <xdr:cNvPr id="23" name="ZoneTexte 22"/>
          <xdr:cNvSpPr txBox="1"/>
        </xdr:nvSpPr>
        <xdr:spPr>
          <a:xfrm>
            <a:off x="3448512" y="43325303"/>
            <a:ext cx="703207" cy="254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5D4B5A6-AF3A-7543-BE99-AFC50241A292}" type="TxLink">
              <a:rPr lang="en-US" sz="1100" b="0" i="0" u="none" strike="noStrike">
                <a:solidFill>
                  <a:srgbClr val="000000"/>
                </a:solidFill>
                <a:latin typeface="Calibri"/>
              </a:rPr>
              <a:pPr algn="ctr"/>
              <a:t>1 973,33</a:t>
            </a:fld>
            <a:endParaRPr lang="fr-FR" sz="1200" b="1" i="0" u="none" strike="noStrike">
              <a:solidFill>
                <a:srgbClr val="000000"/>
              </a:solidFill>
              <a:latin typeface="Calibri"/>
            </a:endParaRPr>
          </a:p>
        </xdr:txBody>
      </xdr:sp>
      <xdr:sp macro="" textlink="'DONNEES GENERIQUES A REMPLIR'!$H$10">
        <xdr:nvSpPr>
          <xdr:cNvPr id="24" name="ZoneTexte 23"/>
          <xdr:cNvSpPr txBox="1"/>
        </xdr:nvSpPr>
        <xdr:spPr>
          <a:xfrm>
            <a:off x="4676700" y="43678570"/>
            <a:ext cx="579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0" i="0" u="none" strike="noStrike">
                <a:solidFill>
                  <a:srgbClr val="000000"/>
                </a:solidFill>
                <a:latin typeface="Calibri"/>
              </a:rPr>
              <a:pPr algn="ctr"/>
              <a:t>19%</a:t>
            </a:fld>
            <a:endParaRPr lang="fr-FR" sz="1200" b="1" i="0" u="none" strike="noStrike">
              <a:solidFill>
                <a:srgbClr val="000000"/>
              </a:solidFill>
              <a:latin typeface="Calibri"/>
            </a:endParaRPr>
          </a:p>
        </xdr:txBody>
      </xdr:sp>
      <xdr:sp macro="" textlink="'DONNEES GENERIQUES A REMPLIR'!$G$10">
        <xdr:nvSpPr>
          <xdr:cNvPr id="25" name="ZoneTexte 24"/>
          <xdr:cNvSpPr txBox="1"/>
        </xdr:nvSpPr>
        <xdr:spPr>
          <a:xfrm>
            <a:off x="3500349" y="43696009"/>
            <a:ext cx="538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0" i="0" u="none" strike="noStrike">
                <a:solidFill>
                  <a:srgbClr val="000000"/>
                </a:solidFill>
                <a:latin typeface="Calibri"/>
              </a:rPr>
              <a:pPr algn="ctr"/>
              <a:t>81%</a:t>
            </a:fld>
            <a:endParaRPr lang="fr-FR" sz="1200" b="1" i="0" u="none" strike="noStrike">
              <a:solidFill>
                <a:srgbClr val="000000"/>
              </a:solidFill>
              <a:latin typeface="Calibri"/>
            </a:endParaRPr>
          </a:p>
        </xdr:txBody>
      </xdr:sp>
    </xdr:grpSp>
    <xdr:clientData/>
  </xdr:twoCellAnchor>
  <xdr:twoCellAnchor editAs="oneCell">
    <xdr:from>
      <xdr:col>0</xdr:col>
      <xdr:colOff>0</xdr:colOff>
      <xdr:row>119</xdr:row>
      <xdr:rowOff>0</xdr:rowOff>
    </xdr:from>
    <xdr:to>
      <xdr:col>0</xdr:col>
      <xdr:colOff>304800</xdr:colOff>
      <xdr:row>120</xdr:row>
      <xdr:rowOff>98778</xdr:rowOff>
    </xdr:to>
    <xdr:sp macro="" textlink="">
      <xdr:nvSpPr>
        <xdr:cNvPr id="29" name="AutoShape 3" descr="Résultat de recherche d'images pour &quot;picto infirmier&quot;"/>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673101</xdr:colOff>
      <xdr:row>121</xdr:row>
      <xdr:rowOff>55723</xdr:rowOff>
    </xdr:from>
    <xdr:to>
      <xdr:col>4</xdr:col>
      <xdr:colOff>857001</xdr:colOff>
      <xdr:row>121</xdr:row>
      <xdr:rowOff>1085765</xdr:rowOff>
    </xdr:to>
    <xdr:grpSp>
      <xdr:nvGrpSpPr>
        <xdr:cNvPr id="30" name="Groupe 29"/>
        <xdr:cNvGrpSpPr/>
      </xdr:nvGrpSpPr>
      <xdr:grpSpPr>
        <a:xfrm>
          <a:off x="3043768" y="59483256"/>
          <a:ext cx="2656166" cy="1030042"/>
          <a:chOff x="3254871" y="27536774"/>
          <a:chExt cx="2254373" cy="1099895"/>
        </a:xfrm>
      </xdr:grpSpPr>
      <xdr:grpSp>
        <xdr:nvGrpSpPr>
          <xdr:cNvPr id="31" name="Groupe 30"/>
          <xdr:cNvGrpSpPr/>
        </xdr:nvGrpSpPr>
        <xdr:grpSpPr>
          <a:xfrm>
            <a:off x="3267074" y="27536774"/>
            <a:ext cx="2242170" cy="1087255"/>
            <a:chOff x="7439024" y="27565349"/>
            <a:chExt cx="2242170" cy="1087255"/>
          </a:xfrm>
        </xdr:grpSpPr>
        <xdr:pic>
          <xdr:nvPicPr>
            <xdr:cNvPr id="33" name="Image 32" descr="Afficher l'image d'origine"/>
            <xdr:cNvPicPr>
              <a:picLocks noChangeAspect="1" noChangeArrowheads="1"/>
            </xdr:cNvPicPr>
          </xdr:nvPicPr>
          <xdr:blipFill>
            <a:blip xmlns:r="http://schemas.openxmlformats.org/officeDocument/2006/relationships" r:embed="rId5" cstate="print">
              <a:duotone>
                <a:prstClr val="black"/>
                <a:schemeClr val="accent4">
                  <a:tint val="45000"/>
                  <a:satMod val="400000"/>
                </a:schemeClr>
              </a:duotone>
              <a:extLst>
                <a:ext uri="{BEBA8EAE-BF5A-486C-A8C5-ECC9F3942E4B}">
                  <a14:imgProps xmlns:a14="http://schemas.microsoft.com/office/drawing/2010/main">
                    <a14:imgLayer r:embed="rId6">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8604869" y="27565349"/>
              <a:ext cx="1076325" cy="10763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Image 33" descr="Afficher l'image d'origine"/>
            <xdr:cNvPicPr>
              <a:picLocks noChangeAspect="1" noChangeArrowheads="1"/>
            </xdr:cNvPicPr>
          </xdr:nvPicPr>
          <xdr:blipFill>
            <a:blip xmlns:r="http://schemas.openxmlformats.org/officeDocument/2006/relationships" r:embed="rId5" cstate="print">
              <a:duotone>
                <a:schemeClr val="accent3">
                  <a:shade val="45000"/>
                  <a:satMod val="135000"/>
                </a:schemeClr>
                <a:prstClr val="white"/>
              </a:duotone>
              <a:extLst>
                <a:ext uri="{BEBA8EAE-BF5A-486C-A8C5-ECC9F3942E4B}">
                  <a14:imgProps xmlns:a14="http://schemas.microsoft.com/office/drawing/2010/main">
                    <a14:imgLayer r:embed="rId6">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7439024" y="27574874"/>
              <a:ext cx="1076325" cy="1076325"/>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8">
          <xdr:nvSpPr>
            <xdr:cNvPr id="35" name="ZoneTexte 34"/>
            <xdr:cNvSpPr txBox="1"/>
          </xdr:nvSpPr>
          <xdr:spPr>
            <a:xfrm>
              <a:off x="8690102" y="28152784"/>
              <a:ext cx="400506" cy="499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49,36</a:t>
              </a:fld>
              <a:endParaRPr lang="fr-FR" sz="1800" b="1" i="0" u="none" strike="noStrike">
                <a:solidFill>
                  <a:schemeClr val="bg1"/>
                </a:solidFill>
                <a:latin typeface="Calibri"/>
              </a:endParaRPr>
            </a:p>
          </xdr:txBody>
        </xdr:sp>
      </xdr:grpSp>
      <xdr:sp macro="" textlink="'DONNEES GENERIQUES A REMPLIR'!$D$38">
        <xdr:nvSpPr>
          <xdr:cNvPr id="32" name="ZoneTexte 31"/>
          <xdr:cNvSpPr txBox="1"/>
        </xdr:nvSpPr>
        <xdr:spPr>
          <a:xfrm>
            <a:off x="3254871" y="28136849"/>
            <a:ext cx="496431" cy="499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43,22</a:t>
            </a:fld>
            <a:endParaRPr lang="fr-FR" sz="1200" b="1" i="0" u="none" strike="noStrike">
              <a:solidFill>
                <a:srgbClr val="000000"/>
              </a:solidFill>
              <a:latin typeface="Calibri"/>
              <a:ea typeface="+mn-ea"/>
              <a:cs typeface="+mn-cs"/>
            </a:endParaRPr>
          </a:p>
        </xdr:txBody>
      </xdr:sp>
    </xdr:grpSp>
    <xdr:clientData/>
  </xdr:twoCellAnchor>
  <xdr:twoCellAnchor>
    <xdr:from>
      <xdr:col>0</xdr:col>
      <xdr:colOff>559525</xdr:colOff>
      <xdr:row>124</xdr:row>
      <xdr:rowOff>31930</xdr:rowOff>
    </xdr:from>
    <xdr:to>
      <xdr:col>5</xdr:col>
      <xdr:colOff>1854200</xdr:colOff>
      <xdr:row>124</xdr:row>
      <xdr:rowOff>2679700</xdr:rowOff>
    </xdr:to>
    <xdr:graphicFrame macro="">
      <xdr:nvGraphicFramePr>
        <xdr:cNvPr id="36"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6351</xdr:colOff>
      <xdr:row>132</xdr:row>
      <xdr:rowOff>94191</xdr:rowOff>
    </xdr:from>
    <xdr:to>
      <xdr:col>5</xdr:col>
      <xdr:colOff>2451100</xdr:colOff>
      <xdr:row>133</xdr:row>
      <xdr:rowOff>29391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8256</xdr:colOff>
      <xdr:row>134</xdr:row>
      <xdr:rowOff>50981</xdr:rowOff>
    </xdr:from>
    <xdr:to>
      <xdr:col>5</xdr:col>
      <xdr:colOff>2463800</xdr:colOff>
      <xdr:row>134</xdr:row>
      <xdr:rowOff>2272181</xdr:rowOff>
    </xdr:to>
    <xdr:graphicFrame macro="">
      <xdr:nvGraphicFramePr>
        <xdr:cNvPr id="38"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152401</xdr:colOff>
      <xdr:row>136</xdr:row>
      <xdr:rowOff>64823</xdr:rowOff>
    </xdr:from>
    <xdr:to>
      <xdr:col>5</xdr:col>
      <xdr:colOff>2292351</xdr:colOff>
      <xdr:row>136</xdr:row>
      <xdr:rowOff>3492500</xdr:rowOff>
    </xdr:to>
    <xdr:graphicFrame macro="">
      <xdr:nvGraphicFramePr>
        <xdr:cNvPr id="39"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139</xdr:row>
      <xdr:rowOff>0</xdr:rowOff>
    </xdr:from>
    <xdr:to>
      <xdr:col>0</xdr:col>
      <xdr:colOff>304800</xdr:colOff>
      <xdr:row>139</xdr:row>
      <xdr:rowOff>304800</xdr:rowOff>
    </xdr:to>
    <xdr:sp macro="" textlink="">
      <xdr:nvSpPr>
        <xdr:cNvPr id="40" name="AutoShape 15" descr="Résultat de recherche d'images pour &quot;picto femme infirmiere&quot;"/>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1013462</xdr:colOff>
      <xdr:row>138</xdr:row>
      <xdr:rowOff>438150</xdr:rowOff>
    </xdr:from>
    <xdr:to>
      <xdr:col>3</xdr:col>
      <xdr:colOff>71120</xdr:colOff>
      <xdr:row>139</xdr:row>
      <xdr:rowOff>1259840</xdr:rowOff>
    </xdr:to>
    <xdr:grpSp>
      <xdr:nvGrpSpPr>
        <xdr:cNvPr id="41" name="Groupe 40"/>
        <xdr:cNvGrpSpPr/>
      </xdr:nvGrpSpPr>
      <xdr:grpSpPr>
        <a:xfrm>
          <a:off x="2198795" y="80858783"/>
          <a:ext cx="1529925" cy="1266190"/>
          <a:chOff x="2012869" y="45896394"/>
          <a:chExt cx="1226126" cy="1002838"/>
        </a:xfrm>
      </xdr:grpSpPr>
      <xdr:pic>
        <xdr:nvPicPr>
          <xdr:cNvPr id="43" name="Image 42"/>
          <xdr:cNvPicPr>
            <a:picLocks noChangeAspect="1"/>
          </xdr:cNvPicPr>
        </xdr:nvPicPr>
        <xdr:blipFill>
          <a:blip xmlns:r="http://schemas.openxmlformats.org/officeDocument/2006/relationships" r:embed="rId11">
            <a:duotone>
              <a:schemeClr val="accent3">
                <a:shade val="45000"/>
                <a:satMod val="135000"/>
              </a:schemeClr>
              <a:prstClr val="white"/>
            </a:duotone>
            <a:extLst>
              <a:ext uri="{BEBA8EAE-BF5A-486C-A8C5-ECC9F3942E4B}">
                <a14:imgProps xmlns:a14="http://schemas.microsoft.com/office/drawing/2010/main">
                  <a14:imgLayer r:embed="rId12">
                    <a14:imgEffect>
                      <a14:sharpenSoften amount="50000"/>
                    </a14:imgEffect>
                    <a14:imgEffect>
                      <a14:saturation sat="300000"/>
                    </a14:imgEffect>
                  </a14:imgLayer>
                </a14:imgProps>
              </a:ext>
            </a:extLst>
          </a:blip>
          <a:stretch>
            <a:fillRect/>
          </a:stretch>
        </xdr:blipFill>
        <xdr:spPr>
          <a:xfrm>
            <a:off x="2012869" y="45896394"/>
            <a:ext cx="1226126" cy="1002838"/>
          </a:xfrm>
          <a:prstGeom prst="rect">
            <a:avLst/>
          </a:prstGeom>
        </xdr:spPr>
      </xdr:pic>
      <xdr:sp macro="" textlink="'DONNEES GENERIQUES A REMPLIR'!D81">
        <xdr:nvSpPr>
          <xdr:cNvPr id="42" name="ZoneTexte 41"/>
          <xdr:cNvSpPr txBox="1"/>
        </xdr:nvSpPr>
        <xdr:spPr>
          <a:xfrm>
            <a:off x="2160837" y="46524316"/>
            <a:ext cx="9456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545D5DE-9B09-1643-9D7A-784A0B3BA49B}" type="TxLink">
              <a:rPr lang="en-US" sz="1100" b="1" i="0" u="none" strike="noStrike">
                <a:solidFill>
                  <a:srgbClr val="000000"/>
                </a:solidFill>
                <a:latin typeface="Calibri"/>
              </a:rPr>
              <a:pPr algn="ctr"/>
              <a:t>97%</a:t>
            </a:fld>
            <a:endParaRPr lang="en-US" b="1" i="0" u="none" strike="noStrike">
              <a:latin typeface="Calibri"/>
            </a:endParaRPr>
          </a:p>
        </xdr:txBody>
      </xdr:sp>
    </xdr:grpSp>
    <xdr:clientData/>
  </xdr:twoCellAnchor>
  <xdr:twoCellAnchor>
    <xdr:from>
      <xdr:col>2</xdr:col>
      <xdr:colOff>0</xdr:colOff>
      <xdr:row>107</xdr:row>
      <xdr:rowOff>171450</xdr:rowOff>
    </xdr:from>
    <xdr:to>
      <xdr:col>4</xdr:col>
      <xdr:colOff>190606</xdr:colOff>
      <xdr:row>108</xdr:row>
      <xdr:rowOff>990306</xdr:rowOff>
    </xdr:to>
    <xdr:grpSp>
      <xdr:nvGrpSpPr>
        <xdr:cNvPr id="44" name="Groupe 43"/>
        <xdr:cNvGrpSpPr/>
      </xdr:nvGrpSpPr>
      <xdr:grpSpPr>
        <a:xfrm>
          <a:off x="2370667" y="45104050"/>
          <a:ext cx="2662872" cy="1013589"/>
          <a:chOff x="3152775" y="44196000"/>
          <a:chExt cx="2486131" cy="1009356"/>
        </a:xfrm>
      </xdr:grpSpPr>
      <xdr:grpSp>
        <xdr:nvGrpSpPr>
          <xdr:cNvPr id="45" name="Groupe 44"/>
          <xdr:cNvGrpSpPr/>
        </xdr:nvGrpSpPr>
        <xdr:grpSpPr>
          <a:xfrm>
            <a:off x="3152775" y="44196000"/>
            <a:ext cx="2486131" cy="1009356"/>
            <a:chOff x="7896225" y="43300650"/>
            <a:chExt cx="2486131" cy="1009356"/>
          </a:xfrm>
        </xdr:grpSpPr>
        <xdr:pic>
          <xdr:nvPicPr>
            <xdr:cNvPr id="50" name="Image 49"/>
            <xdr:cNvPicPr>
              <a:picLocks noChangeAspect="1"/>
            </xdr:cNvPicPr>
          </xdr:nvPicPr>
          <xdr:blipFill>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colorTemperature colorTemp="4700"/>
                      </a14:imgEffect>
                      <a14:imgEffect>
                        <a14:saturation sat="400000"/>
                      </a14:imgEffect>
                      <a14:imgEffect>
                        <a14:brightnessContrast contrast="40000"/>
                      </a14:imgEffect>
                    </a14:imgLayer>
                  </a14:imgProps>
                </a:ext>
              </a:extLst>
            </a:blip>
            <a:stretch>
              <a:fillRect/>
            </a:stretch>
          </xdr:blipFill>
          <xdr:spPr>
            <a:xfrm>
              <a:off x="9163050" y="43300650"/>
              <a:ext cx="1219306" cy="999831"/>
            </a:xfrm>
            <a:prstGeom prst="rect">
              <a:avLst/>
            </a:prstGeom>
          </xdr:spPr>
        </xdr:pic>
        <xdr:pic>
          <xdr:nvPicPr>
            <xdr:cNvPr id="51" name="Image 50"/>
            <xdr:cNvPicPr>
              <a:picLocks noChangeAspect="1"/>
            </xdr:cNvPicPr>
          </xdr:nvPicPr>
          <xdr:blipFill>
            <a:blip xmlns:r="http://schemas.openxmlformats.org/officeDocument/2006/relationships" r:embed="rId4"/>
            <a:stretch>
              <a:fillRect/>
            </a:stretch>
          </xdr:blipFill>
          <xdr:spPr>
            <a:xfrm>
              <a:off x="7896225" y="43310175"/>
              <a:ext cx="1207113" cy="999831"/>
            </a:xfrm>
            <a:prstGeom prst="rect">
              <a:avLst/>
            </a:prstGeom>
          </xdr:spPr>
        </xdr:pic>
      </xdr:grpSp>
      <xdr:sp macro="" textlink="'DONNEES GENERIQUES A REMPLIR'!$E$11">
        <xdr:nvSpPr>
          <xdr:cNvPr id="46" name="ZoneTexte 45"/>
          <xdr:cNvSpPr txBox="1"/>
        </xdr:nvSpPr>
        <xdr:spPr>
          <a:xfrm>
            <a:off x="4755827" y="44500800"/>
            <a:ext cx="470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0" i="0" u="none" strike="noStrike">
                <a:solidFill>
                  <a:srgbClr val="000000"/>
                </a:solidFill>
                <a:latin typeface="Calibri"/>
              </a:rPr>
              <a:pPr algn="ctr"/>
              <a:t>445,35</a:t>
            </a:fld>
            <a:endParaRPr lang="fr-FR" sz="1200" b="1" i="0" u="none" strike="noStrike">
              <a:solidFill>
                <a:srgbClr val="000000"/>
              </a:solidFill>
              <a:latin typeface="Calibri"/>
            </a:endParaRPr>
          </a:p>
        </xdr:txBody>
      </xdr:sp>
      <xdr:sp macro="" textlink="'DONNEES GENERIQUES A REMPLIR'!$D$11">
        <xdr:nvSpPr>
          <xdr:cNvPr id="47" name="ZoneTexte 46"/>
          <xdr:cNvSpPr txBox="1"/>
        </xdr:nvSpPr>
        <xdr:spPr>
          <a:xfrm>
            <a:off x="3558609" y="44491275"/>
            <a:ext cx="4706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0" i="0" u="none" strike="noStrike">
                <a:solidFill>
                  <a:srgbClr val="000000"/>
                </a:solidFill>
                <a:latin typeface="Calibri"/>
              </a:rPr>
              <a:pPr algn="ctr"/>
              <a:t>1 852,58</a:t>
            </a:fld>
            <a:endParaRPr lang="fr-FR" sz="1200" b="1" i="0" u="none" strike="noStrike">
              <a:solidFill>
                <a:srgbClr val="000000"/>
              </a:solidFill>
              <a:latin typeface="Calibri"/>
            </a:endParaRPr>
          </a:p>
        </xdr:txBody>
      </xdr:sp>
      <xdr:sp macro="" textlink="'DONNEES GENERIQUES A REMPLIR'!$H$11">
        <xdr:nvSpPr>
          <xdr:cNvPr id="48" name="ZoneTexte 47"/>
          <xdr:cNvSpPr txBox="1"/>
        </xdr:nvSpPr>
        <xdr:spPr>
          <a:xfrm>
            <a:off x="4742894" y="44789760"/>
            <a:ext cx="523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0" i="0" u="none" strike="noStrike">
                <a:solidFill>
                  <a:srgbClr val="000000"/>
                </a:solidFill>
                <a:latin typeface="Calibri"/>
                <a:ea typeface="+mn-ea"/>
                <a:cs typeface="+mn-cs"/>
              </a:rPr>
              <a:pPr marL="0" indent="0" algn="ctr"/>
              <a:t>19%</a:t>
            </a:fld>
            <a:endParaRPr lang="fr-FR" sz="1100" b="1" i="0" u="none" strike="noStrike">
              <a:solidFill>
                <a:srgbClr val="000000"/>
              </a:solidFill>
              <a:latin typeface="Calibri"/>
              <a:ea typeface="+mn-ea"/>
              <a:cs typeface="+mn-cs"/>
            </a:endParaRPr>
          </a:p>
        </xdr:txBody>
      </xdr:sp>
      <xdr:sp macro="" textlink="'DONNEES GENERIQUES A REMPLIR'!$G$11">
        <xdr:nvSpPr>
          <xdr:cNvPr id="49" name="ZoneTexte 48"/>
          <xdr:cNvSpPr txBox="1"/>
        </xdr:nvSpPr>
        <xdr:spPr>
          <a:xfrm>
            <a:off x="3552218" y="44799997"/>
            <a:ext cx="48607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0" i="0" u="none" strike="noStrike">
                <a:solidFill>
                  <a:srgbClr val="000000"/>
                </a:solidFill>
                <a:latin typeface="Calibri"/>
                <a:ea typeface="+mn-ea"/>
                <a:cs typeface="+mn-cs"/>
              </a:rPr>
              <a:pPr marL="0" indent="0" algn="ctr"/>
              <a:t>81%</a:t>
            </a:fld>
            <a:endParaRPr lang="fr-FR" sz="1100" b="1" i="0" u="none" strike="noStrike">
              <a:solidFill>
                <a:srgbClr val="000000"/>
              </a:solidFill>
              <a:latin typeface="Calibri"/>
              <a:ea typeface="+mn-ea"/>
              <a:cs typeface="+mn-cs"/>
            </a:endParaRPr>
          </a:p>
        </xdr:txBody>
      </xdr:sp>
    </xdr:grpSp>
    <xdr:clientData/>
  </xdr:twoCellAnchor>
  <xdr:twoCellAnchor>
    <xdr:from>
      <xdr:col>1</xdr:col>
      <xdr:colOff>611029</xdr:colOff>
      <xdr:row>151</xdr:row>
      <xdr:rowOff>295640</xdr:rowOff>
    </xdr:from>
    <xdr:to>
      <xdr:col>3</xdr:col>
      <xdr:colOff>1039584</xdr:colOff>
      <xdr:row>153</xdr:row>
      <xdr:rowOff>25400</xdr:rowOff>
    </xdr:to>
    <xdr:grpSp>
      <xdr:nvGrpSpPr>
        <xdr:cNvPr id="65" name="Groupe 64"/>
        <xdr:cNvGrpSpPr/>
      </xdr:nvGrpSpPr>
      <xdr:grpSpPr>
        <a:xfrm>
          <a:off x="1796362" y="87290640"/>
          <a:ext cx="2900822" cy="796560"/>
          <a:chOff x="1932651" y="92239954"/>
          <a:chExt cx="2572891" cy="999831"/>
        </a:xfrm>
      </xdr:grpSpPr>
      <xdr:grpSp>
        <xdr:nvGrpSpPr>
          <xdr:cNvPr id="66" name="Groupe 65"/>
          <xdr:cNvGrpSpPr/>
        </xdr:nvGrpSpPr>
        <xdr:grpSpPr>
          <a:xfrm>
            <a:off x="1932651" y="92239954"/>
            <a:ext cx="2572891" cy="999831"/>
            <a:chOff x="6504651" y="43290979"/>
            <a:chExt cx="2572891" cy="999831"/>
          </a:xfrm>
        </xdr:grpSpPr>
        <xdr:pic>
          <xdr:nvPicPr>
            <xdr:cNvPr id="70" name="Image 69"/>
            <xdr:cNvPicPr>
              <a:picLocks noChangeAspect="1"/>
            </xdr:cNvPicPr>
          </xdr:nvPicPr>
          <xdr:blipFill>
            <a:blip xmlns:r="http://schemas.openxmlformats.org/officeDocument/2006/relationships" r:embed="rId2">
              <a:duotone>
                <a:schemeClr val="accent4">
                  <a:shade val="45000"/>
                  <a:satMod val="135000"/>
                </a:schemeClr>
                <a:prstClr val="white"/>
              </a:duotone>
              <a:extLst>
                <a:ext uri="{BEBA8EAE-BF5A-486C-A8C5-ECC9F3942E4B}">
                  <a14:imgProps xmlns:a14="http://schemas.microsoft.com/office/drawing/2010/main">
                    <a14:imgLayer r:embed="rId3">
                      <a14:imgEffect>
                        <a14:colorTemperature colorTemp="4700"/>
                      </a14:imgEffect>
                      <a14:imgEffect>
                        <a14:saturation sat="400000"/>
                      </a14:imgEffect>
                      <a14:imgEffect>
                        <a14:brightnessContrast contrast="40000"/>
                      </a14:imgEffect>
                    </a14:imgLayer>
                  </a14:imgProps>
                </a:ext>
              </a:extLst>
            </a:blip>
            <a:stretch>
              <a:fillRect/>
            </a:stretch>
          </xdr:blipFill>
          <xdr:spPr>
            <a:xfrm>
              <a:off x="7858236" y="43290979"/>
              <a:ext cx="1219306" cy="999831"/>
            </a:xfrm>
            <a:prstGeom prst="rect">
              <a:avLst/>
            </a:prstGeom>
          </xdr:spPr>
        </xdr:pic>
        <xdr:pic>
          <xdr:nvPicPr>
            <xdr:cNvPr id="71" name="Image 70"/>
            <xdr:cNvPicPr>
              <a:picLocks noChangeAspect="1"/>
            </xdr:cNvPicPr>
          </xdr:nvPicPr>
          <xdr:blipFill>
            <a:blip xmlns:r="http://schemas.openxmlformats.org/officeDocument/2006/relationships" r:embed="rId4"/>
            <a:stretch>
              <a:fillRect/>
            </a:stretch>
          </xdr:blipFill>
          <xdr:spPr>
            <a:xfrm>
              <a:off x="6504651" y="43290979"/>
              <a:ext cx="1207113" cy="999831"/>
            </a:xfrm>
            <a:prstGeom prst="rect">
              <a:avLst/>
            </a:prstGeom>
          </xdr:spPr>
        </xdr:pic>
      </xdr:grpSp>
      <xdr:grpSp>
        <xdr:nvGrpSpPr>
          <xdr:cNvPr id="67" name="Groupe 66"/>
          <xdr:cNvGrpSpPr/>
        </xdr:nvGrpSpPr>
        <xdr:grpSpPr>
          <a:xfrm>
            <a:off x="2453947" y="92477483"/>
            <a:ext cx="1526745" cy="334198"/>
            <a:chOff x="3245213" y="1018141"/>
            <a:chExt cx="1431988" cy="333825"/>
          </a:xfrm>
        </xdr:grpSpPr>
        <xdr:sp macro="" textlink="'DONNEES GENERIQUES A REMPLIR'!E89">
          <xdr:nvSpPr>
            <xdr:cNvPr id="68" name="ZoneTexte 67"/>
            <xdr:cNvSpPr txBox="1"/>
          </xdr:nvSpPr>
          <xdr:spPr>
            <a:xfrm>
              <a:off x="4439468" y="1020265"/>
              <a:ext cx="237733" cy="331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fld id="{48408EC0-1E3B-F548-8B50-9E3A6B0A1326}" type="TxLink">
                <a:rPr lang="en-US" sz="1100" b="1" i="0" u="none" strike="noStrike">
                  <a:solidFill>
                    <a:srgbClr val="000000"/>
                  </a:solidFill>
                  <a:latin typeface="Calibri"/>
                </a:rPr>
                <a:pPr algn="ctr"/>
                <a:t>2</a:t>
              </a:fld>
              <a:endParaRPr lang="fr-FR" sz="1400" b="1" i="0" u="none" strike="noStrike">
                <a:solidFill>
                  <a:srgbClr val="000000"/>
                </a:solidFill>
                <a:latin typeface="Calibri"/>
              </a:endParaRPr>
            </a:p>
          </xdr:txBody>
        </xdr:sp>
        <xdr:sp macro="" textlink="'DONNEES GENERIQUES A REMPLIR'!D89">
          <xdr:nvSpPr>
            <xdr:cNvPr id="69" name="ZoneTexte 68"/>
            <xdr:cNvSpPr txBox="1"/>
          </xdr:nvSpPr>
          <xdr:spPr>
            <a:xfrm>
              <a:off x="3245213" y="1018141"/>
              <a:ext cx="237733" cy="33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marL="0" indent="0" algn="ctr"/>
              <a:fld id="{B5C10F5D-04A7-C543-A1F5-B56456A3483D}" type="TxLink">
                <a:rPr lang="en-US" sz="1100" b="1" i="0" u="none" strike="noStrike">
                  <a:solidFill>
                    <a:srgbClr val="000000"/>
                  </a:solidFill>
                  <a:latin typeface="Calibri"/>
                  <a:ea typeface="+mn-ea"/>
                  <a:cs typeface="+mn-cs"/>
                </a:rPr>
                <a:pPr marL="0" indent="0" algn="ctr"/>
                <a:t>9</a:t>
              </a:fld>
              <a:endParaRPr lang="en-US" sz="1100" b="1" i="0" u="none" strike="noStrike">
                <a:solidFill>
                  <a:srgbClr val="000000"/>
                </a:solidFill>
                <a:latin typeface="Calibri"/>
                <a:ea typeface="+mn-ea"/>
                <a:cs typeface="+mn-cs"/>
              </a:endParaRPr>
            </a:p>
          </xdr:txBody>
        </xdr:sp>
      </xdr:grpSp>
    </xdr:grpSp>
    <xdr:clientData/>
  </xdr:twoCellAnchor>
  <xdr:oneCellAnchor>
    <xdr:from>
      <xdr:col>10</xdr:col>
      <xdr:colOff>0</xdr:colOff>
      <xdr:row>179</xdr:row>
      <xdr:rowOff>0</xdr:rowOff>
    </xdr:from>
    <xdr:ext cx="304800" cy="304800"/>
    <xdr:sp macro="" textlink="">
      <xdr:nvSpPr>
        <xdr:cNvPr id="74" name="AutoShape 3" descr="Résultat de recherche d'images pour &quot;picto infirmier&quot;"/>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676275</xdr:colOff>
      <xdr:row>186</xdr:row>
      <xdr:rowOff>809625</xdr:rowOff>
    </xdr:from>
    <xdr:to>
      <xdr:col>1</xdr:col>
      <xdr:colOff>299193</xdr:colOff>
      <xdr:row>186</xdr:row>
      <xdr:rowOff>1074185</xdr:rowOff>
    </xdr:to>
    <xdr:sp macro="" textlink="">
      <xdr:nvSpPr>
        <xdr:cNvPr id="85" name="ZoneTexte 84"/>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186</xdr:row>
      <xdr:rowOff>2028825</xdr:rowOff>
    </xdr:from>
    <xdr:to>
      <xdr:col>1</xdr:col>
      <xdr:colOff>299193</xdr:colOff>
      <xdr:row>186</xdr:row>
      <xdr:rowOff>2293385</xdr:rowOff>
    </xdr:to>
    <xdr:sp macro="" textlink="">
      <xdr:nvSpPr>
        <xdr:cNvPr id="86" name="ZoneTexte 85"/>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1</xdr:col>
      <xdr:colOff>73479</xdr:colOff>
      <xdr:row>186</xdr:row>
      <xdr:rowOff>167689</xdr:rowOff>
    </xdr:from>
    <xdr:to>
      <xdr:col>5</xdr:col>
      <xdr:colOff>968829</xdr:colOff>
      <xdr:row>186</xdr:row>
      <xdr:rowOff>2344059</xdr:rowOff>
    </xdr:to>
    <xdr:graphicFrame macro="">
      <xdr:nvGraphicFramePr>
        <xdr:cNvPr id="87"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50800</xdr:colOff>
      <xdr:row>192</xdr:row>
      <xdr:rowOff>45384</xdr:rowOff>
    </xdr:from>
    <xdr:to>
      <xdr:col>5</xdr:col>
      <xdr:colOff>984250</xdr:colOff>
      <xdr:row>192</xdr:row>
      <xdr:rowOff>2319867</xdr:rowOff>
    </xdr:to>
    <xdr:graphicFrame macro="">
      <xdr:nvGraphicFramePr>
        <xdr:cNvPr id="88"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51845</xdr:colOff>
      <xdr:row>193</xdr:row>
      <xdr:rowOff>33867</xdr:rowOff>
    </xdr:from>
    <xdr:to>
      <xdr:col>5</xdr:col>
      <xdr:colOff>968375</xdr:colOff>
      <xdr:row>194</xdr:row>
      <xdr:rowOff>2946399</xdr:rowOff>
    </xdr:to>
    <xdr:graphicFrame macro="">
      <xdr:nvGraphicFramePr>
        <xdr:cNvPr id="89"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0</xdr:colOff>
      <xdr:row>199</xdr:row>
      <xdr:rowOff>0</xdr:rowOff>
    </xdr:from>
    <xdr:to>
      <xdr:col>0</xdr:col>
      <xdr:colOff>314325</xdr:colOff>
      <xdr:row>199</xdr:row>
      <xdr:rowOff>304800</xdr:rowOff>
    </xdr:to>
    <xdr:sp macro="" textlink="">
      <xdr:nvSpPr>
        <xdr:cNvPr id="90" name="AutoShape 25" descr="Résultat de recherche d'images pour &quot;picto congés parentaux&quot;"/>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457200</xdr:colOff>
      <xdr:row>199</xdr:row>
      <xdr:rowOff>174625</xdr:rowOff>
    </xdr:from>
    <xdr:to>
      <xdr:col>4</xdr:col>
      <xdr:colOff>731519</xdr:colOff>
      <xdr:row>200</xdr:row>
      <xdr:rowOff>772129</xdr:rowOff>
    </xdr:to>
    <xdr:grpSp>
      <xdr:nvGrpSpPr>
        <xdr:cNvPr id="91" name="Groupe 90"/>
        <xdr:cNvGrpSpPr/>
      </xdr:nvGrpSpPr>
      <xdr:grpSpPr>
        <a:xfrm>
          <a:off x="2827867" y="125845358"/>
          <a:ext cx="2746585" cy="1757438"/>
          <a:chOff x="1428751" y="98601694"/>
          <a:chExt cx="2352674" cy="1730679"/>
        </a:xfrm>
      </xdr:grpSpPr>
      <xdr:grpSp>
        <xdr:nvGrpSpPr>
          <xdr:cNvPr id="92" name="Groupe 91"/>
          <xdr:cNvGrpSpPr/>
        </xdr:nvGrpSpPr>
        <xdr:grpSpPr>
          <a:xfrm>
            <a:off x="1428751" y="98601694"/>
            <a:ext cx="2352674" cy="1400177"/>
            <a:chOff x="1428751" y="98597750"/>
            <a:chExt cx="2352674" cy="1316026"/>
          </a:xfrm>
        </xdr:grpSpPr>
        <xdr:pic>
          <xdr:nvPicPr>
            <xdr:cNvPr id="94" name="Image 93" descr="Afficher l'image d'origine"/>
            <xdr:cNvPicPr>
              <a:picLocks noChangeAspect="1" noChangeArrowheads="1"/>
            </xdr:cNvPicPr>
          </xdr:nvPicPr>
          <xdr:blipFill>
            <a:blip xmlns:r="http://schemas.openxmlformats.org/officeDocument/2006/relationships" r:embed="rId16"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597750"/>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2">
          <xdr:nvSpPr>
            <xdr:cNvPr id="95" name="ZoneTexte 94"/>
            <xdr:cNvSpPr txBox="1"/>
          </xdr:nvSpPr>
          <xdr:spPr>
            <a:xfrm>
              <a:off x="2103447" y="99595912"/>
              <a:ext cx="1081210" cy="261899"/>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3</a:t>
              </a:fld>
              <a:endParaRPr lang="fr-FR" sz="6600" b="1" i="0" u="none" strike="noStrike">
                <a:solidFill>
                  <a:schemeClr val="bg1"/>
                </a:solidFill>
                <a:latin typeface="Calibri"/>
              </a:endParaRPr>
            </a:p>
          </xdr:txBody>
        </xdr:sp>
      </xdr:grpSp>
      <xdr:sp macro="" textlink="'DONNEES GENERIQUES A REMPLIR'!G132">
        <xdr:nvSpPr>
          <xdr:cNvPr id="93" name="ZoneTexte 92"/>
          <xdr:cNvSpPr txBox="1"/>
        </xdr:nvSpPr>
        <xdr:spPr>
          <a:xfrm>
            <a:off x="2111395" y="100053735"/>
            <a:ext cx="1073263" cy="278638"/>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100%</a:t>
            </a:fld>
            <a:endParaRPr lang="fr-FR" sz="6600" b="1" i="0" u="none" strike="noStrike">
              <a:solidFill>
                <a:schemeClr val="bg1"/>
              </a:solidFill>
              <a:latin typeface="Calibri"/>
            </a:endParaRPr>
          </a:p>
        </xdr:txBody>
      </xdr:sp>
    </xdr:grpSp>
    <xdr:clientData/>
  </xdr:twoCellAnchor>
  <xdr:twoCellAnchor>
    <xdr:from>
      <xdr:col>4</xdr:col>
      <xdr:colOff>335279</xdr:colOff>
      <xdr:row>199</xdr:row>
      <xdr:rowOff>206375</xdr:rowOff>
    </xdr:from>
    <xdr:to>
      <xdr:col>5</xdr:col>
      <xdr:colOff>752474</xdr:colOff>
      <xdr:row>200</xdr:row>
      <xdr:rowOff>775500</xdr:rowOff>
    </xdr:to>
    <xdr:grpSp>
      <xdr:nvGrpSpPr>
        <xdr:cNvPr id="96" name="Groupe 95"/>
        <xdr:cNvGrpSpPr/>
      </xdr:nvGrpSpPr>
      <xdr:grpSpPr>
        <a:xfrm>
          <a:off x="5178212" y="125877108"/>
          <a:ext cx="1602529" cy="1729059"/>
          <a:chOff x="3969273" y="98769421"/>
          <a:chExt cx="1459977" cy="1969859"/>
        </a:xfrm>
      </xdr:grpSpPr>
      <xdr:grpSp>
        <xdr:nvGrpSpPr>
          <xdr:cNvPr id="97" name="Groupe 96"/>
          <xdr:cNvGrpSpPr/>
        </xdr:nvGrpSpPr>
        <xdr:grpSpPr>
          <a:xfrm>
            <a:off x="3969273" y="98769421"/>
            <a:ext cx="1459977" cy="1519502"/>
            <a:chOff x="3969273" y="98759253"/>
            <a:chExt cx="1459977" cy="1465121"/>
          </a:xfrm>
        </xdr:grpSpPr>
        <xdr:pic>
          <xdr:nvPicPr>
            <xdr:cNvPr id="99" name="Image 98"/>
            <xdr:cNvPicPr>
              <a:picLocks noChangeAspect="1" noChangeArrowheads="1"/>
            </xdr:cNvPicPr>
          </xdr:nvPicPr>
          <xdr:blipFill>
            <a:blip xmlns:r="http://schemas.openxmlformats.org/officeDocument/2006/relationships" r:embed="rId17" cstate="print">
              <a:clrChange>
                <a:clrFrom>
                  <a:srgbClr val="FFFFFF"/>
                </a:clrFrom>
                <a:clrTo>
                  <a:srgbClr val="FFFFFF">
                    <a:alpha val="0"/>
                  </a:srgbClr>
                </a:clrTo>
              </a:clrChange>
              <a:duotone>
                <a:prstClr val="black"/>
                <a:schemeClr val="accent4">
                  <a:tint val="45000"/>
                  <a:satMod val="400000"/>
                </a:schemeClr>
              </a:duotone>
              <a:extLst>
                <a:ext uri="{28A0092B-C50C-407E-A947-70E740481C1C}">
                  <a14:useLocalDpi xmlns:a14="http://schemas.microsoft.com/office/drawing/2010/main" val="0"/>
                </a:ext>
              </a:extLst>
            </a:blip>
            <a:srcRect/>
            <a:stretch>
              <a:fillRect/>
            </a:stretch>
          </xdr:blipFill>
          <xdr:spPr bwMode="auto">
            <a:xfrm>
              <a:off x="3969273" y="98759253"/>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132">
          <xdr:nvSpPr>
            <xdr:cNvPr id="100" name="ZoneTexte 99"/>
            <xdr:cNvSpPr txBox="1"/>
          </xdr:nvSpPr>
          <xdr:spPr>
            <a:xfrm>
              <a:off x="4162425" y="99921155"/>
              <a:ext cx="1123950" cy="30321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0</a:t>
              </a:fld>
              <a:endParaRPr lang="fr-FR" sz="6600" b="1" i="0" u="none" strike="noStrike">
                <a:solidFill>
                  <a:schemeClr val="bg1"/>
                </a:solidFill>
                <a:latin typeface="Calibri"/>
              </a:endParaRPr>
            </a:p>
          </xdr:txBody>
        </xdr:sp>
      </xdr:grpSp>
      <xdr:sp macro="" textlink="'DONNEES GENERIQUES A REMPLIR'!H132">
        <xdr:nvSpPr>
          <xdr:cNvPr id="98" name="ZoneTexte 97"/>
          <xdr:cNvSpPr txBox="1"/>
        </xdr:nvSpPr>
        <xdr:spPr>
          <a:xfrm>
            <a:off x="4167794" y="100414368"/>
            <a:ext cx="1123950" cy="324912"/>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0%</a:t>
            </a:fld>
            <a:endParaRPr lang="fr-FR" sz="6600" b="1" i="0" u="none" strike="noStrike">
              <a:solidFill>
                <a:schemeClr val="bg1"/>
              </a:solidFill>
              <a:latin typeface="Calibri"/>
            </a:endParaRPr>
          </a:p>
        </xdr:txBody>
      </xdr:sp>
    </xdr:grpSp>
    <xdr:clientData/>
  </xdr:twoCellAnchor>
  <xdr:twoCellAnchor editAs="oneCell">
    <xdr:from>
      <xdr:col>6</xdr:col>
      <xdr:colOff>0</xdr:colOff>
      <xdr:row>209</xdr:row>
      <xdr:rowOff>0</xdr:rowOff>
    </xdr:from>
    <xdr:to>
      <xdr:col>6</xdr:col>
      <xdr:colOff>304800</xdr:colOff>
      <xdr:row>209</xdr:row>
      <xdr:rowOff>304798</xdr:rowOff>
    </xdr:to>
    <xdr:sp macro="" textlink="">
      <xdr:nvSpPr>
        <xdr:cNvPr id="101" name="AutoShape 32" descr="Résultat de recherche d'images pour &quot;picto enfants malades&quot;"/>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128905</xdr:colOff>
      <xdr:row>204</xdr:row>
      <xdr:rowOff>121919</xdr:rowOff>
    </xdr:from>
    <xdr:to>
      <xdr:col>3</xdr:col>
      <xdr:colOff>333780</xdr:colOff>
      <xdr:row>204</xdr:row>
      <xdr:rowOff>1417919</xdr:rowOff>
    </xdr:to>
    <xdr:grpSp>
      <xdr:nvGrpSpPr>
        <xdr:cNvPr id="102" name="Groupe 101"/>
        <xdr:cNvGrpSpPr/>
      </xdr:nvGrpSpPr>
      <xdr:grpSpPr>
        <a:xfrm>
          <a:off x="2499572" y="129644986"/>
          <a:ext cx="1491808" cy="1296000"/>
          <a:chOff x="1943100" y="120269383"/>
          <a:chExt cx="1457325" cy="1800248"/>
        </a:xfrm>
      </xdr:grpSpPr>
      <xdr:pic>
        <xdr:nvPicPr>
          <xdr:cNvPr id="103" name="Image 102"/>
          <xdr:cNvPicPr>
            <a:picLocks noChangeAspect="1" noChangeArrowheads="1"/>
          </xdr:cNvPicPr>
        </xdr:nvPicPr>
        <xdr:blipFill>
          <a:blip xmlns:r="http://schemas.openxmlformats.org/officeDocument/2006/relationships" r:embed="rId18">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5">
        <xdr:nvSpPr>
          <xdr:cNvPr id="104" name="ZoneTexte 103"/>
          <xdr:cNvSpPr txBox="1"/>
        </xdr:nvSpPr>
        <xdr:spPr>
          <a:xfrm>
            <a:off x="1981199" y="121481848"/>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840,5</a:t>
            </a:fld>
            <a:endParaRPr lang="fr-FR" sz="1800" b="1" i="0" u="none" strike="noStrike">
              <a:solidFill>
                <a:schemeClr val="bg1"/>
              </a:solidFill>
              <a:latin typeface="Calibri"/>
              <a:ea typeface="+mn-ea"/>
              <a:cs typeface="+mn-cs"/>
            </a:endParaRPr>
          </a:p>
        </xdr:txBody>
      </xdr:sp>
      <xdr:sp macro="" textlink="'DONNEES GENERIQUES A REMPLIR'!G135">
        <xdr:nvSpPr>
          <xdr:cNvPr id="105" name="ZoneTexte 104"/>
          <xdr:cNvSpPr txBox="1"/>
        </xdr:nvSpPr>
        <xdr:spPr>
          <a:xfrm>
            <a:off x="1981200" y="121788154"/>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93%</a:t>
            </a:fld>
            <a:endParaRPr lang="en-US" sz="1800" b="1" i="0" u="none" strike="noStrike">
              <a:solidFill>
                <a:schemeClr val="bg1"/>
              </a:solidFill>
              <a:latin typeface="Calibri"/>
              <a:ea typeface="+mn-ea"/>
              <a:cs typeface="+mn-cs"/>
            </a:endParaRPr>
          </a:p>
        </xdr:txBody>
      </xdr:sp>
    </xdr:grpSp>
    <xdr:clientData/>
  </xdr:twoCellAnchor>
  <xdr:twoCellAnchor>
    <xdr:from>
      <xdr:col>4</xdr:col>
      <xdr:colOff>847</xdr:colOff>
      <xdr:row>204</xdr:row>
      <xdr:rowOff>120228</xdr:rowOff>
    </xdr:from>
    <xdr:to>
      <xdr:col>5</xdr:col>
      <xdr:colOff>285750</xdr:colOff>
      <xdr:row>204</xdr:row>
      <xdr:rowOff>1407159</xdr:rowOff>
    </xdr:to>
    <xdr:grpSp>
      <xdr:nvGrpSpPr>
        <xdr:cNvPr id="106" name="Groupe 105"/>
        <xdr:cNvGrpSpPr/>
      </xdr:nvGrpSpPr>
      <xdr:grpSpPr>
        <a:xfrm>
          <a:off x="4843780" y="129643295"/>
          <a:ext cx="1470237" cy="1286931"/>
          <a:chOff x="4067175" y="120281700"/>
          <a:chExt cx="1475576" cy="1806058"/>
        </a:xfrm>
      </xdr:grpSpPr>
      <xdr:pic>
        <xdr:nvPicPr>
          <xdr:cNvPr id="107" name="Image 106"/>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a:extLst/>
        </xdr:spPr>
      </xdr:pic>
      <xdr:sp macro="" textlink="'DONNEES GENERIQUES A REMPLIR'!E135">
        <xdr:nvSpPr>
          <xdr:cNvPr id="108" name="ZoneTexte 107"/>
          <xdr:cNvSpPr txBox="1"/>
        </xdr:nvSpPr>
        <xdr:spPr>
          <a:xfrm>
            <a:off x="4109085" y="121510425"/>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60</a:t>
            </a:fld>
            <a:endParaRPr lang="fr-FR" sz="1800" b="1" i="0" u="none" strike="noStrike">
              <a:solidFill>
                <a:schemeClr val="bg1"/>
              </a:solidFill>
              <a:latin typeface="Calibri"/>
              <a:ea typeface="+mn-ea"/>
              <a:cs typeface="+mn-cs"/>
            </a:endParaRPr>
          </a:p>
        </xdr:txBody>
      </xdr:sp>
      <xdr:sp macro="" textlink="'DONNEES GENERIQUES A REMPLIR'!H135">
        <xdr:nvSpPr>
          <xdr:cNvPr id="109" name="ZoneTexte 108"/>
          <xdr:cNvSpPr txBox="1"/>
        </xdr:nvSpPr>
        <xdr:spPr>
          <a:xfrm>
            <a:off x="4105275" y="121813379"/>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7%</a:t>
            </a:fld>
            <a:endParaRPr lang="fr-FR" sz="1800" b="1" i="0" u="none" strike="noStrike">
              <a:solidFill>
                <a:schemeClr val="bg1"/>
              </a:solidFill>
              <a:latin typeface="Calibri"/>
              <a:ea typeface="+mn-ea"/>
              <a:cs typeface="+mn-cs"/>
            </a:endParaRPr>
          </a:p>
        </xdr:txBody>
      </xdr:sp>
    </xdr:grpSp>
    <xdr:clientData/>
  </xdr:twoCellAnchor>
  <xdr:oneCellAnchor>
    <xdr:from>
      <xdr:col>0</xdr:col>
      <xdr:colOff>0</xdr:colOff>
      <xdr:row>204</xdr:row>
      <xdr:rowOff>0</xdr:rowOff>
    </xdr:from>
    <xdr:ext cx="304800" cy="304800"/>
    <xdr:sp macro="" textlink="">
      <xdr:nvSpPr>
        <xdr:cNvPr id="110" name="AutoShape 25" descr="Résultat de recherche d'images pour &quot;picto congés parentaux&quot;"/>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204</xdr:row>
      <xdr:rowOff>0</xdr:rowOff>
    </xdr:from>
    <xdr:to>
      <xdr:col>8</xdr:col>
      <xdr:colOff>304800</xdr:colOff>
      <xdr:row>204</xdr:row>
      <xdr:rowOff>304800</xdr:rowOff>
    </xdr:to>
    <xdr:sp macro="" textlink="">
      <xdr:nvSpPr>
        <xdr:cNvPr id="111" name="AutoShape 37" descr="Résultat de recherche d'images pour &quot;picto crèche&quot;"/>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731890</xdr:colOff>
      <xdr:row>32</xdr:row>
      <xdr:rowOff>127031</xdr:rowOff>
    </xdr:from>
    <xdr:to>
      <xdr:col>1</xdr:col>
      <xdr:colOff>2805</xdr:colOff>
      <xdr:row>34</xdr:row>
      <xdr:rowOff>96587</xdr:rowOff>
    </xdr:to>
    <xdr:pic>
      <xdr:nvPicPr>
        <xdr:cNvPr id="121" name="Image 120" descr="C:\Users\Carine\AppData\Local\Microsoft\Windows\INetCache\IE\R13CT92D\sciwi_logo_128[1].png"/>
        <xdr:cNvPicPr>
          <a:picLocks noChangeAspect="1" noChangeArrowheads="1"/>
        </xdr:cNvPicPr>
      </xdr:nvPicPr>
      <xdr:blipFill>
        <a:blip xmlns:r="http://schemas.openxmlformats.org/officeDocument/2006/relationships" r:embed="rId19" cstate="print">
          <a:duotone>
            <a:schemeClr val="accent6">
              <a:shade val="45000"/>
              <a:satMod val="135000"/>
            </a:schemeClr>
            <a:prstClr val="white"/>
          </a:duotone>
          <a:extLst>
            <a:ext uri="{BEBA8EAE-BF5A-486C-A8C5-ECC9F3942E4B}">
              <a14:imgProps xmlns:a14="http://schemas.microsoft.com/office/drawing/2010/main">
                <a14:imgLayer r:embed="rId20">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731890" y="13108245"/>
          <a:ext cx="345335" cy="350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119</xdr:row>
      <xdr:rowOff>0</xdr:rowOff>
    </xdr:from>
    <xdr:ext cx="304800" cy="304800"/>
    <xdr:sp macro="" textlink="">
      <xdr:nvSpPr>
        <xdr:cNvPr id="162" name="AutoShape 3" descr="Résultat de recherche d'images pour &quot;picto infirmier&quot;"/>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157534</xdr:colOff>
      <xdr:row>159</xdr:row>
      <xdr:rowOff>190408</xdr:rowOff>
    </xdr:from>
    <xdr:to>
      <xdr:col>2</xdr:col>
      <xdr:colOff>1171576</xdr:colOff>
      <xdr:row>160</xdr:row>
      <xdr:rowOff>82454</xdr:rowOff>
    </xdr:to>
    <xdr:grpSp>
      <xdr:nvGrpSpPr>
        <xdr:cNvPr id="168" name="Groupe 167"/>
        <xdr:cNvGrpSpPr/>
      </xdr:nvGrpSpPr>
      <xdr:grpSpPr>
        <a:xfrm>
          <a:off x="157534" y="91130875"/>
          <a:ext cx="3384709" cy="1255179"/>
          <a:chOff x="3307148" y="94554675"/>
          <a:chExt cx="2255265" cy="719480"/>
        </a:xfrm>
      </xdr:grpSpPr>
      <xdr:grpSp>
        <xdr:nvGrpSpPr>
          <xdr:cNvPr id="169" name="Groupe 168"/>
          <xdr:cNvGrpSpPr/>
        </xdr:nvGrpSpPr>
        <xdr:grpSpPr>
          <a:xfrm>
            <a:off x="3307148" y="94554781"/>
            <a:ext cx="2255265" cy="719374"/>
            <a:chOff x="1895080" y="103781600"/>
            <a:chExt cx="2120900" cy="852193"/>
          </a:xfrm>
        </xdr:grpSpPr>
        <xdr:grpSp>
          <xdr:nvGrpSpPr>
            <xdr:cNvPr id="171" name="Groupe 170"/>
            <xdr:cNvGrpSpPr/>
          </xdr:nvGrpSpPr>
          <xdr:grpSpPr>
            <a:xfrm>
              <a:off x="1895080" y="104439057"/>
              <a:ext cx="2120900" cy="194736"/>
              <a:chOff x="3096434" y="3695585"/>
              <a:chExt cx="2742739" cy="266232"/>
            </a:xfrm>
          </xdr:grpSpPr>
          <xdr:sp macro="" textlink="'DONNEES GENERIQUES A REMPLIR'!D92">
            <xdr:nvSpPr>
              <xdr:cNvPr id="173" name="ZoneTexte 172"/>
              <xdr:cNvSpPr txBox="1"/>
            </xdr:nvSpPr>
            <xdr:spPr>
              <a:xfrm>
                <a:off x="4438437" y="3695585"/>
                <a:ext cx="1400736" cy="261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F6B6FF7B-10C7-8A43-954D-AAA8AA057769}" type="TxLink">
                  <a:rPr lang="en-US" sz="1200" b="1" i="0" u="none" strike="noStrike">
                    <a:solidFill>
                      <a:srgbClr val="000000"/>
                    </a:solidFill>
                    <a:latin typeface="Calibri"/>
                    <a:ea typeface="Calibri"/>
                    <a:cs typeface="Calibri"/>
                  </a:rPr>
                  <a:pPr algn="ctr"/>
                  <a:t> 76 042 € </a:t>
                </a:fld>
                <a:endParaRPr lang="fr-FR" sz="1200" b="1" i="0" u="none" strike="noStrike">
                  <a:solidFill>
                    <a:srgbClr val="000000"/>
                  </a:solidFill>
                  <a:latin typeface="Calibri"/>
                </a:endParaRPr>
              </a:p>
            </xdr:txBody>
          </xdr:sp>
          <xdr:sp macro="" textlink="'DONNEES GENERIQUES A REMPLIR'!E92">
            <xdr:nvSpPr>
              <xdr:cNvPr id="174" name="ZoneTexte 173"/>
              <xdr:cNvSpPr txBox="1"/>
            </xdr:nvSpPr>
            <xdr:spPr>
              <a:xfrm>
                <a:off x="3096434" y="3700810"/>
                <a:ext cx="1367119" cy="2610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F382362A-4686-DD4E-B776-659E2FA7A72E}" type="TxLink">
                  <a:rPr lang="en-US" sz="1200" b="1" i="0" u="none" strike="noStrike">
                    <a:solidFill>
                      <a:srgbClr val="000000"/>
                    </a:solidFill>
                    <a:latin typeface="Calibri"/>
                    <a:ea typeface="Calibri"/>
                    <a:cs typeface="Calibri"/>
                  </a:rPr>
                  <a:pPr algn="ctr"/>
                  <a:t> 83 195 € </a:t>
                </a:fld>
                <a:endParaRPr lang="fr-FR" sz="1200" b="1" i="0" u="none" strike="noStrike">
                  <a:solidFill>
                    <a:srgbClr val="000000"/>
                  </a:solidFill>
                  <a:latin typeface="Calibri"/>
                </a:endParaRPr>
              </a:p>
            </xdr:txBody>
          </xdr:sp>
        </xdr:grpSp>
        <xdr:pic>
          <xdr:nvPicPr>
            <xdr:cNvPr id="172" name="Image 171"/>
            <xdr:cNvPicPr>
              <a:picLocks noChangeAspect="1"/>
            </xdr:cNvPicPr>
          </xdr:nvPicPr>
          <xdr:blipFill>
            <a:blip xmlns:r="http://schemas.openxmlformats.org/officeDocument/2006/relationships" r:embed="rId21">
              <a:duotone>
                <a:prstClr val="black"/>
                <a:schemeClr val="accent3">
                  <a:tint val="45000"/>
                  <a:satMod val="400000"/>
                </a:schemeClr>
              </a:duotone>
            </a:blip>
            <a:stretch>
              <a:fillRect/>
            </a:stretch>
          </xdr:blipFill>
          <xdr:spPr>
            <a:xfrm>
              <a:off x="2073088" y="103781600"/>
              <a:ext cx="1703294" cy="668430"/>
            </a:xfrm>
            <a:prstGeom prst="rect">
              <a:avLst/>
            </a:prstGeom>
          </xdr:spPr>
        </xdr:pic>
      </xdr:grpSp>
      <xdr:pic>
        <xdr:nvPicPr>
          <xdr:cNvPr id="170" name="Image 169"/>
          <xdr:cNvPicPr>
            <a:picLocks noChangeAspect="1"/>
          </xdr:cNvPicPr>
        </xdr:nvPicPr>
        <xdr:blipFill>
          <a:blip xmlns:r="http://schemas.openxmlformats.org/officeDocument/2006/relationships" r:embed="rId22">
            <a:duotone>
              <a:prstClr val="black"/>
              <a:schemeClr val="accent4">
                <a:tint val="45000"/>
                <a:satMod val="400000"/>
              </a:schemeClr>
            </a:duotone>
          </a:blip>
          <a:stretch>
            <a:fillRect/>
          </a:stretch>
        </xdr:blipFill>
        <xdr:spPr>
          <a:xfrm>
            <a:off x="3495675" y="94554675"/>
            <a:ext cx="658425" cy="560881"/>
          </a:xfrm>
          <a:prstGeom prst="rect">
            <a:avLst/>
          </a:prstGeom>
        </xdr:spPr>
      </xdr:pic>
    </xdr:grpSp>
    <xdr:clientData/>
  </xdr:twoCellAnchor>
  <xdr:twoCellAnchor>
    <xdr:from>
      <xdr:col>1</xdr:col>
      <xdr:colOff>523367</xdr:colOff>
      <xdr:row>183</xdr:row>
      <xdr:rowOff>158752</xdr:rowOff>
    </xdr:from>
    <xdr:to>
      <xdr:col>5</xdr:col>
      <xdr:colOff>287564</xdr:colOff>
      <xdr:row>184</xdr:row>
      <xdr:rowOff>84366</xdr:rowOff>
    </xdr:to>
    <xdr:graphicFrame macro="">
      <xdr:nvGraphicFramePr>
        <xdr:cNvPr id="17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3</xdr:col>
      <xdr:colOff>0</xdr:colOff>
      <xdr:row>139</xdr:row>
      <xdr:rowOff>0</xdr:rowOff>
    </xdr:from>
    <xdr:ext cx="304800" cy="304800"/>
    <xdr:sp macro="" textlink="">
      <xdr:nvSpPr>
        <xdr:cNvPr id="178" name="AutoShape 15" descr="Résultat de recherche d'images pour &quot;picto femme infirmiere&quot;"/>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19050</xdr:colOff>
      <xdr:row>139</xdr:row>
      <xdr:rowOff>118698</xdr:rowOff>
    </xdr:from>
    <xdr:to>
      <xdr:col>5</xdr:col>
      <xdr:colOff>997569</xdr:colOff>
      <xdr:row>139</xdr:row>
      <xdr:rowOff>1158240</xdr:rowOff>
    </xdr:to>
    <xdr:pic>
      <xdr:nvPicPr>
        <xdr:cNvPr id="180" name="Image 179"/>
        <xdr:cNvPicPr>
          <a:picLocks noChangeAspect="1" noChangeArrowheads="1"/>
        </xdr:cNvPicPr>
      </xdr:nvPicPr>
      <xdr:blipFill>
        <a:blip xmlns:r="http://schemas.openxmlformats.org/officeDocument/2006/relationships" r:embed="rId24">
          <a:duotone>
            <a:schemeClr val="accent4">
              <a:shade val="45000"/>
              <a:satMod val="135000"/>
            </a:schemeClr>
            <a:prstClr val="white"/>
          </a:duotone>
          <a:lum bright="-20000" contrast="40000"/>
          <a:extLst>
            <a:ext uri="{28A0092B-C50C-407E-A947-70E740481C1C}">
              <a14:useLocalDpi xmlns:a14="http://schemas.microsoft.com/office/drawing/2010/main" val="0"/>
            </a:ext>
          </a:extLst>
        </a:blip>
        <a:srcRect/>
        <a:stretch>
          <a:fillRect/>
        </a:stretch>
      </xdr:blipFill>
      <xdr:spPr bwMode="auto">
        <a:xfrm>
          <a:off x="6074410" y="80362378"/>
          <a:ext cx="1010269" cy="10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447040</xdr:colOff>
      <xdr:row>139</xdr:row>
      <xdr:rowOff>264160</xdr:rowOff>
    </xdr:from>
    <xdr:to>
      <xdr:col>5</xdr:col>
      <xdr:colOff>628015</xdr:colOff>
      <xdr:row>139</xdr:row>
      <xdr:rowOff>435610</xdr:rowOff>
    </xdr:to>
    <xdr:sp macro="" textlink="">
      <xdr:nvSpPr>
        <xdr:cNvPr id="181" name="Plus 180"/>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1005840</xdr:colOff>
      <xdr:row>111</xdr:row>
      <xdr:rowOff>150495</xdr:rowOff>
    </xdr:from>
    <xdr:to>
      <xdr:col>5</xdr:col>
      <xdr:colOff>584200</xdr:colOff>
      <xdr:row>111</xdr:row>
      <xdr:rowOff>2006600</xdr:rowOff>
    </xdr:to>
    <xdr:graphicFrame macro="">
      <xdr:nvGraphicFramePr>
        <xdr:cNvPr id="193" name="Graphique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985521</xdr:colOff>
      <xdr:row>112</xdr:row>
      <xdr:rowOff>114301</xdr:rowOff>
    </xdr:from>
    <xdr:to>
      <xdr:col>5</xdr:col>
      <xdr:colOff>566921</xdr:colOff>
      <xdr:row>112</xdr:row>
      <xdr:rowOff>1981200</xdr:rowOff>
    </xdr:to>
    <xdr:graphicFrame macro="">
      <xdr:nvGraphicFramePr>
        <xdr:cNvPr id="194" name="Graphique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0</xdr:col>
      <xdr:colOff>533400</xdr:colOff>
      <xdr:row>115</xdr:row>
      <xdr:rowOff>7621</xdr:rowOff>
    </xdr:from>
    <xdr:to>
      <xdr:col>5</xdr:col>
      <xdr:colOff>1828800</xdr:colOff>
      <xdr:row>115</xdr:row>
      <xdr:rowOff>2120901</xdr:rowOff>
    </xdr:to>
    <xdr:graphicFrame macro="">
      <xdr:nvGraphicFramePr>
        <xdr:cNvPr id="195" name="Graphique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889000</xdr:colOff>
      <xdr:row>117</xdr:row>
      <xdr:rowOff>64911</xdr:rowOff>
    </xdr:from>
    <xdr:to>
      <xdr:col>5</xdr:col>
      <xdr:colOff>1447800</xdr:colOff>
      <xdr:row>117</xdr:row>
      <xdr:rowOff>2057400</xdr:rowOff>
    </xdr:to>
    <xdr:graphicFrame macro="">
      <xdr:nvGraphicFramePr>
        <xdr:cNvPr id="196" name="Graphique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xdr:col>
      <xdr:colOff>355600</xdr:colOff>
      <xdr:row>122</xdr:row>
      <xdr:rowOff>111832</xdr:rowOff>
    </xdr:from>
    <xdr:to>
      <xdr:col>5</xdr:col>
      <xdr:colOff>876300</xdr:colOff>
      <xdr:row>123</xdr:row>
      <xdr:rowOff>2146300</xdr:rowOff>
    </xdr:to>
    <xdr:graphicFrame macro="">
      <xdr:nvGraphicFramePr>
        <xdr:cNvPr id="222"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1131571</xdr:colOff>
      <xdr:row>130</xdr:row>
      <xdr:rowOff>211455</xdr:rowOff>
    </xdr:from>
    <xdr:to>
      <xdr:col>1</xdr:col>
      <xdr:colOff>1000761</xdr:colOff>
      <xdr:row>130</xdr:row>
      <xdr:rowOff>497205</xdr:rowOff>
    </xdr:to>
    <xdr:sp macro="" textlink="">
      <xdr:nvSpPr>
        <xdr:cNvPr id="223" name="ZoneTexte 222"/>
        <xdr:cNvSpPr txBox="1"/>
      </xdr:nvSpPr>
      <xdr:spPr>
        <a:xfrm>
          <a:off x="1131571" y="71306055"/>
          <a:ext cx="105029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900" b="1">
              <a:solidFill>
                <a:schemeClr val="bg1"/>
              </a:solidFill>
            </a:rPr>
            <a:t>Temps partiel :</a:t>
          </a:r>
        </a:p>
      </xdr:txBody>
    </xdr:sp>
    <xdr:clientData/>
  </xdr:twoCellAnchor>
  <xdr:twoCellAnchor>
    <xdr:from>
      <xdr:col>0</xdr:col>
      <xdr:colOff>1161415</xdr:colOff>
      <xdr:row>130</xdr:row>
      <xdr:rowOff>810260</xdr:rowOff>
    </xdr:from>
    <xdr:to>
      <xdr:col>1</xdr:col>
      <xdr:colOff>932180</xdr:colOff>
      <xdr:row>130</xdr:row>
      <xdr:rowOff>1096010</xdr:rowOff>
    </xdr:to>
    <xdr:sp macro="" textlink="">
      <xdr:nvSpPr>
        <xdr:cNvPr id="224" name="ZoneTexte 223"/>
        <xdr:cNvSpPr txBox="1"/>
      </xdr:nvSpPr>
      <xdr:spPr>
        <a:xfrm>
          <a:off x="1161415" y="76553060"/>
          <a:ext cx="95186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solidFill>
                <a:schemeClr val="bg1"/>
              </a:solidFill>
            </a:rPr>
            <a:t>Temps plein : </a:t>
          </a:r>
        </a:p>
      </xdr:txBody>
    </xdr:sp>
    <xdr:clientData/>
  </xdr:twoCellAnchor>
  <xdr:oneCellAnchor>
    <xdr:from>
      <xdr:col>2</xdr:col>
      <xdr:colOff>741045</xdr:colOff>
      <xdr:row>130</xdr:row>
      <xdr:rowOff>415290</xdr:rowOff>
    </xdr:from>
    <xdr:ext cx="803275" cy="264560"/>
    <xdr:sp macro="" textlink="">
      <xdr:nvSpPr>
        <xdr:cNvPr id="225" name="ZoneTexte 224"/>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741045</xdr:colOff>
      <xdr:row>130</xdr:row>
      <xdr:rowOff>225425</xdr:rowOff>
    </xdr:from>
    <xdr:ext cx="762635" cy="264560"/>
    <xdr:sp macro="" textlink="">
      <xdr:nvSpPr>
        <xdr:cNvPr id="226" name="ZoneTexte 225"/>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0</xdr:col>
      <xdr:colOff>0</xdr:colOff>
      <xdr:row>145</xdr:row>
      <xdr:rowOff>67384</xdr:rowOff>
    </xdr:from>
    <xdr:to>
      <xdr:col>3</xdr:col>
      <xdr:colOff>65543</xdr:colOff>
      <xdr:row>145</xdr:row>
      <xdr:rowOff>1033995</xdr:rowOff>
    </xdr:to>
    <xdr:grpSp>
      <xdr:nvGrpSpPr>
        <xdr:cNvPr id="55" name="Grouper 54"/>
        <xdr:cNvGrpSpPr/>
      </xdr:nvGrpSpPr>
      <xdr:grpSpPr>
        <a:xfrm>
          <a:off x="0" y="83252384"/>
          <a:ext cx="3723143" cy="966611"/>
          <a:chOff x="0" y="82346451"/>
          <a:chExt cx="3740076" cy="966611"/>
        </a:xfrm>
      </xdr:grpSpPr>
      <xdr:grpSp>
        <xdr:nvGrpSpPr>
          <xdr:cNvPr id="124" name="Groupe 123"/>
          <xdr:cNvGrpSpPr/>
        </xdr:nvGrpSpPr>
        <xdr:grpSpPr>
          <a:xfrm>
            <a:off x="0" y="82346451"/>
            <a:ext cx="3740076" cy="966611"/>
            <a:chOff x="1470084" y="50325515"/>
            <a:chExt cx="2865438" cy="966611"/>
          </a:xfrm>
        </xdr:grpSpPr>
        <xdr:pic>
          <xdr:nvPicPr>
            <xdr:cNvPr id="127" name="Image 126" descr="Afficher l'image d'origine"/>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 127" descr="Afficher l'image d'origine"/>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4">
        <xdr:nvSpPr>
          <xdr:cNvPr id="229" name="ZoneTexte 228"/>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AEDE7A9-E54F-6B47-A5A1-D4CEBA5426B8}" type="TxLink">
              <a:rPr lang="en-US" sz="1200" b="1" i="0" u="none" strike="noStrike">
                <a:solidFill>
                  <a:schemeClr val="bg1"/>
                </a:solidFill>
                <a:latin typeface="Calibri"/>
              </a:rPr>
              <a:pPr algn="ctr"/>
              <a:t>34,24%</a:t>
            </a:fld>
            <a:endParaRPr lang="en-US" sz="1200" b="1" i="0" u="none" strike="noStrike">
              <a:solidFill>
                <a:schemeClr val="bg1"/>
              </a:solidFill>
              <a:latin typeface="Calibri"/>
            </a:endParaRPr>
          </a:p>
        </xdr:txBody>
      </xdr:sp>
      <xdr:sp macro="" textlink="'DONNEES GENERIQUES A REMPLIR'!H84">
        <xdr:nvSpPr>
          <xdr:cNvPr id="230" name="ZoneTexte 229"/>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CD47822D-BA9C-E545-A520-BFF774E60103}" type="TxLink">
              <a:rPr lang="en-US" sz="1200" b="1" i="0" u="none" strike="noStrike">
                <a:solidFill>
                  <a:schemeClr val="bg1"/>
                </a:solidFill>
                <a:latin typeface="Calibri"/>
                <a:ea typeface="+mn-ea"/>
                <a:cs typeface="+mn-cs"/>
              </a:rPr>
              <a:pPr marL="0" indent="0" algn="ctr"/>
              <a:t>53,65%</a:t>
            </a:fld>
            <a:endParaRPr lang="en-US" sz="1200" b="1" i="0" u="none" strike="noStrike">
              <a:solidFill>
                <a:schemeClr val="bg1"/>
              </a:solidFill>
              <a:latin typeface="Calibri"/>
              <a:ea typeface="+mn-ea"/>
              <a:cs typeface="+mn-cs"/>
            </a:endParaRPr>
          </a:p>
        </xdr:txBody>
      </xdr:sp>
    </xdr:grpSp>
    <xdr:clientData/>
  </xdr:twoCellAnchor>
  <xdr:twoCellAnchor>
    <xdr:from>
      <xdr:col>3</xdr:col>
      <xdr:colOff>584200</xdr:colOff>
      <xdr:row>145</xdr:row>
      <xdr:rowOff>88902</xdr:rowOff>
    </xdr:from>
    <xdr:to>
      <xdr:col>5</xdr:col>
      <xdr:colOff>1631943</xdr:colOff>
      <xdr:row>145</xdr:row>
      <xdr:rowOff>1055511</xdr:rowOff>
    </xdr:to>
    <xdr:grpSp>
      <xdr:nvGrpSpPr>
        <xdr:cNvPr id="58" name="Grouper 57"/>
        <xdr:cNvGrpSpPr/>
      </xdr:nvGrpSpPr>
      <xdr:grpSpPr>
        <a:xfrm>
          <a:off x="4241800" y="83273902"/>
          <a:ext cx="3418410" cy="966609"/>
          <a:chOff x="3416300" y="82469567"/>
          <a:chExt cx="3456510" cy="966609"/>
        </a:xfrm>
      </xdr:grpSpPr>
      <xdr:grpSp>
        <xdr:nvGrpSpPr>
          <xdr:cNvPr id="129" name="Groupe 128"/>
          <xdr:cNvGrpSpPr/>
        </xdr:nvGrpSpPr>
        <xdr:grpSpPr>
          <a:xfrm>
            <a:off x="3416300" y="82469567"/>
            <a:ext cx="3456510" cy="966609"/>
            <a:chOff x="3200400" y="87858600"/>
            <a:chExt cx="3136893" cy="966609"/>
          </a:xfrm>
        </xdr:grpSpPr>
        <xdr:pic>
          <xdr:nvPicPr>
            <xdr:cNvPr id="130" name="Image 129" descr="Afficher l'image d'origine"/>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duotone>
                <a:schemeClr val="accent4">
                  <a:shade val="45000"/>
                  <a:satMod val="135000"/>
                </a:schemeClr>
                <a:prstClr val="white"/>
              </a:duotone>
              <a:extLst>
                <a:ext uri="{BEBA8EAE-BF5A-486C-A8C5-ECC9F3942E4B}">
                  <a14:imgProps xmlns:a14="http://schemas.microsoft.com/office/drawing/2010/main">
                    <a14:imgLayer r:embed="rId32">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 130" descr="Afficher l'image d'origine"/>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5">
        <xdr:nvSpPr>
          <xdr:cNvPr id="231" name="ZoneTexte 230"/>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52E9AFB-FD24-2E46-98DD-0EB6DA6AF04E}" type="TxLink">
              <a:rPr lang="en-US" sz="1200" b="1" i="0" u="none" strike="noStrike">
                <a:solidFill>
                  <a:schemeClr val="bg1"/>
                </a:solidFill>
                <a:latin typeface="Calibri"/>
                <a:ea typeface="+mn-ea"/>
                <a:cs typeface="+mn-cs"/>
              </a:rPr>
              <a:pPr marL="0" indent="0" algn="ctr"/>
              <a:t>10,32%</a:t>
            </a:fld>
            <a:endParaRPr lang="en-US" sz="1200" b="1" i="0" u="none" strike="noStrike">
              <a:solidFill>
                <a:schemeClr val="bg1"/>
              </a:solidFill>
              <a:latin typeface="Calibri"/>
              <a:ea typeface="+mn-ea"/>
              <a:cs typeface="+mn-cs"/>
            </a:endParaRPr>
          </a:p>
        </xdr:txBody>
      </xdr:sp>
      <xdr:sp macro="" textlink="'DONNEES GENERIQUES A REMPLIR'!H85">
        <xdr:nvSpPr>
          <xdr:cNvPr id="232" name="ZoneTexte 231"/>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BF88D39-A67A-C442-AF2A-EFFE0294A4F6}" type="TxLink">
              <a:rPr lang="en-US" sz="1200" b="1" i="0" u="none" strike="noStrike">
                <a:solidFill>
                  <a:schemeClr val="bg1"/>
                </a:solidFill>
                <a:latin typeface="Calibri"/>
                <a:ea typeface="+mn-ea"/>
                <a:cs typeface="+mn-cs"/>
              </a:rPr>
              <a:pPr marL="0" indent="0" algn="ctr"/>
              <a:t>11,10%</a:t>
            </a:fld>
            <a:endParaRPr lang="en-US" sz="1200" b="1" i="0" u="none" strike="noStrike">
              <a:solidFill>
                <a:schemeClr val="bg1"/>
              </a:solidFill>
              <a:latin typeface="Calibri"/>
              <a:ea typeface="+mn-ea"/>
              <a:cs typeface="+mn-cs"/>
            </a:endParaRPr>
          </a:p>
        </xdr:txBody>
      </xdr:sp>
    </xdr:grpSp>
    <xdr:clientData/>
  </xdr:twoCellAnchor>
  <xdr:twoCellAnchor>
    <xdr:from>
      <xdr:col>2</xdr:col>
      <xdr:colOff>906240</xdr:colOff>
      <xdr:row>145</xdr:row>
      <xdr:rowOff>1106040</xdr:rowOff>
    </xdr:from>
    <xdr:to>
      <xdr:col>4</xdr:col>
      <xdr:colOff>113036</xdr:colOff>
      <xdr:row>147</xdr:row>
      <xdr:rowOff>3558</xdr:rowOff>
    </xdr:to>
    <xdr:grpSp>
      <xdr:nvGrpSpPr>
        <xdr:cNvPr id="53" name="Grouper 52"/>
        <xdr:cNvGrpSpPr/>
      </xdr:nvGrpSpPr>
      <xdr:grpSpPr>
        <a:xfrm>
          <a:off x="3276907" y="84291040"/>
          <a:ext cx="1679062" cy="1242785"/>
          <a:chOff x="2749550" y="83660271"/>
          <a:chExt cx="1691158" cy="1413932"/>
        </a:xfrm>
      </xdr:grpSpPr>
      <xdr:grpSp>
        <xdr:nvGrpSpPr>
          <xdr:cNvPr id="142" name="Groupe 141"/>
          <xdr:cNvGrpSpPr/>
        </xdr:nvGrpSpPr>
        <xdr:grpSpPr>
          <a:xfrm>
            <a:off x="2749550" y="83660271"/>
            <a:ext cx="1691158" cy="1413932"/>
            <a:chOff x="2400300" y="88667646"/>
            <a:chExt cx="1528175" cy="1648404"/>
          </a:xfrm>
        </xdr:grpSpPr>
        <xdr:pic>
          <xdr:nvPicPr>
            <xdr:cNvPr id="145" name="Image 144" descr="C:\Users\Carine\AppData\Local\Microsoft\Windows\INetCache\IE\MEJY9PSX\view-refresh[1].png"/>
            <xdr:cNvPicPr>
              <a:picLocks noChangeAspect="1" noChangeArrowheads="1"/>
            </xdr:cNvPicPr>
          </xdr:nvPicPr>
          <xdr:blipFill>
            <a:blip xmlns:r="http://schemas.openxmlformats.org/officeDocument/2006/relationships" r:embed="rId3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57450" y="89030175"/>
              <a:ext cx="1298938" cy="128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4" name="ZoneTexte 143"/>
            <xdr:cNvSpPr txBox="1"/>
          </xdr:nvSpPr>
          <xdr:spPr>
            <a:xfrm>
              <a:off x="2400300" y="88667646"/>
              <a:ext cx="15281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200" b="1" i="0" u="none" strike="noStrike">
                  <a:solidFill>
                    <a:srgbClr val="000000"/>
                  </a:solidFill>
                  <a:latin typeface="Calibri"/>
                </a:rPr>
                <a:t>Turnover de l'effectif</a:t>
              </a:r>
            </a:p>
          </xdr:txBody>
        </xdr:sp>
      </xdr:grpSp>
      <xdr:sp macro="" textlink="'DONNEES GENERIQUES A REMPLIR'!I87">
        <xdr:nvSpPr>
          <xdr:cNvPr id="233" name="ZoneTexte 232"/>
          <xdr:cNvSpPr txBox="1"/>
        </xdr:nvSpPr>
        <xdr:spPr>
          <a:xfrm>
            <a:off x="3020695" y="84307785"/>
            <a:ext cx="1075242" cy="430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100" b="1" i="0" u="none" strike="noStrike">
                <a:solidFill>
                  <a:srgbClr val="000000"/>
                </a:solidFill>
                <a:latin typeface="Calibri"/>
                <a:ea typeface="+mn-ea"/>
                <a:cs typeface="+mn-cs"/>
              </a:rPr>
              <a:pPr marL="0" indent="0" algn="ctr"/>
              <a:t>13,21%</a:t>
            </a:fld>
            <a:endParaRPr lang="en-US" sz="3200" b="1" i="0" u="none" strike="noStrike">
              <a:solidFill>
                <a:sysClr val="windowText" lastClr="000000"/>
              </a:solidFill>
              <a:latin typeface="Calibri"/>
              <a:ea typeface="+mn-ea"/>
              <a:cs typeface="+mn-cs"/>
            </a:endParaRPr>
          </a:p>
        </xdr:txBody>
      </xdr:sp>
    </xdr:grpSp>
    <xdr:clientData/>
  </xdr:twoCellAnchor>
  <xdr:twoCellAnchor>
    <xdr:from>
      <xdr:col>5</xdr:col>
      <xdr:colOff>141605</xdr:colOff>
      <xdr:row>147</xdr:row>
      <xdr:rowOff>0</xdr:rowOff>
    </xdr:from>
    <xdr:to>
      <xdr:col>5</xdr:col>
      <xdr:colOff>1114824</xdr:colOff>
      <xdr:row>147</xdr:row>
      <xdr:rowOff>51</xdr:rowOff>
    </xdr:to>
    <xdr:sp macro="" textlink="'DONNEES FOCUS A REMPLIR'!H18">
      <xdr:nvSpPr>
        <xdr:cNvPr id="239" name="ZoneTexte 238"/>
        <xdr:cNvSpPr txBox="1"/>
      </xdr:nvSpPr>
      <xdr:spPr>
        <a:xfrm>
          <a:off x="6196965" y="90910410"/>
          <a:ext cx="97321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xdr:from>
      <xdr:col>0</xdr:col>
      <xdr:colOff>629287</xdr:colOff>
      <xdr:row>208</xdr:row>
      <xdr:rowOff>446935</xdr:rowOff>
    </xdr:from>
    <xdr:to>
      <xdr:col>1</xdr:col>
      <xdr:colOff>569412</xdr:colOff>
      <xdr:row>209</xdr:row>
      <xdr:rowOff>150360</xdr:rowOff>
    </xdr:to>
    <xdr:grpSp>
      <xdr:nvGrpSpPr>
        <xdr:cNvPr id="251" name="Grouper 250"/>
        <xdr:cNvGrpSpPr/>
      </xdr:nvGrpSpPr>
      <xdr:grpSpPr>
        <a:xfrm>
          <a:off x="629287" y="132095135"/>
          <a:ext cx="1125458" cy="1320558"/>
          <a:chOff x="661037" y="127725478"/>
          <a:chExt cx="1056003" cy="1223567"/>
        </a:xfrm>
      </xdr:grpSpPr>
      <xdr:grpSp>
        <xdr:nvGrpSpPr>
          <xdr:cNvPr id="112" name="Groupe 111"/>
          <xdr:cNvGrpSpPr/>
        </xdr:nvGrpSpPr>
        <xdr:grpSpPr>
          <a:xfrm>
            <a:off x="661037" y="127725478"/>
            <a:ext cx="1056003" cy="1223567"/>
            <a:chOff x="514350" y="104185306"/>
            <a:chExt cx="1076325" cy="1502572"/>
          </a:xfrm>
        </xdr:grpSpPr>
        <xdr:pic>
          <xdr:nvPicPr>
            <xdr:cNvPr id="113" name="Image 112" descr="Afficher l'image d'origine"/>
            <xdr:cNvPicPr>
              <a:picLocks noChangeAspect="1" noChangeArrowheads="1"/>
            </xdr:cNvPicPr>
          </xdr:nvPicPr>
          <xdr:blipFill>
            <a:blip xmlns:r="http://schemas.openxmlformats.org/officeDocument/2006/relationships" r:embed="rId34">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14350" y="104185306"/>
              <a:ext cx="1076325" cy="105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 name="ZoneTexte 113"/>
            <xdr:cNvSpPr txBox="1"/>
          </xdr:nvSpPr>
          <xdr:spPr>
            <a:xfrm>
              <a:off x="967539" y="105189954"/>
              <a:ext cx="518905" cy="497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grpSp>
      <xdr:sp macro="" textlink="'DONNEES GENERIQUES A REMPLIR'!F138">
        <xdr:nvSpPr>
          <xdr:cNvPr id="252" name="ZoneTexte 251"/>
          <xdr:cNvSpPr txBox="1"/>
        </xdr:nvSpPr>
        <xdr:spPr>
          <a:xfrm>
            <a:off x="803616" y="128546010"/>
            <a:ext cx="481648" cy="300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400" b="1" i="0" u="none" strike="noStrike">
                <a:solidFill>
                  <a:schemeClr val="accent6">
                    <a:lumMod val="75000"/>
                  </a:schemeClr>
                </a:solidFill>
                <a:latin typeface="Calibri"/>
                <a:ea typeface="+mn-ea"/>
                <a:cs typeface="+mn-cs"/>
              </a:rPr>
              <a:pPr marL="0" indent="0" algn="ctr"/>
              <a:t>12</a:t>
            </a:fld>
            <a:endParaRPr lang="fr-FR" sz="1400" b="1" i="0" u="none" strike="noStrike">
              <a:solidFill>
                <a:schemeClr val="accent6">
                  <a:lumMod val="75000"/>
                </a:schemeClr>
              </a:solidFill>
              <a:latin typeface="Calibri"/>
              <a:ea typeface="+mn-ea"/>
              <a:cs typeface="+mn-cs"/>
            </a:endParaRPr>
          </a:p>
        </xdr:txBody>
      </xdr:sp>
    </xdr:grpSp>
    <xdr:clientData/>
  </xdr:twoCellAnchor>
  <xdr:oneCellAnchor>
    <xdr:from>
      <xdr:col>2</xdr:col>
      <xdr:colOff>746760</xdr:colOff>
      <xdr:row>130</xdr:row>
      <xdr:rowOff>1020445</xdr:rowOff>
    </xdr:from>
    <xdr:ext cx="1457325" cy="264560"/>
    <xdr:sp macro="" textlink="">
      <xdr:nvSpPr>
        <xdr:cNvPr id="244" name="ZoneTexte 243"/>
        <xdr:cNvSpPr txBox="1"/>
      </xdr:nvSpPr>
      <xdr:spPr>
        <a:xfrm>
          <a:off x="3124200" y="70931405"/>
          <a:ext cx="1457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746761</xdr:colOff>
      <xdr:row>130</xdr:row>
      <xdr:rowOff>820420</xdr:rowOff>
    </xdr:from>
    <xdr:ext cx="787400" cy="264560"/>
    <xdr:sp macro="" textlink="">
      <xdr:nvSpPr>
        <xdr:cNvPr id="245" name="ZoneTexte 244"/>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5</xdr:col>
      <xdr:colOff>52961</xdr:colOff>
      <xdr:row>139</xdr:row>
      <xdr:rowOff>772871</xdr:rowOff>
    </xdr:from>
    <xdr:to>
      <xdr:col>5</xdr:col>
      <xdr:colOff>1049664</xdr:colOff>
      <xdr:row>139</xdr:row>
      <xdr:rowOff>1058272</xdr:rowOff>
    </xdr:to>
    <xdr:sp macro="" textlink="'DONNEES GENERIQUES A REMPLIR'!E81">
      <xdr:nvSpPr>
        <xdr:cNvPr id="179" name="ZoneTexte 178"/>
        <xdr:cNvSpPr txBox="1"/>
      </xdr:nvSpPr>
      <xdr:spPr>
        <a:xfrm>
          <a:off x="6108321" y="81016551"/>
          <a:ext cx="996703"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BF21120-317F-7E41-89D7-5C78D4D31855}" type="TxLink">
            <a:rPr lang="en-US" sz="1100" b="1" i="0" u="none" strike="noStrike">
              <a:solidFill>
                <a:schemeClr val="bg1"/>
              </a:solidFill>
              <a:latin typeface="Calibri"/>
            </a:rPr>
            <a:pPr algn="ctr"/>
            <a:t>3%</a:t>
          </a:fld>
          <a:endParaRPr lang="fr-FR" sz="2400" b="1" i="0" u="none" strike="noStrike">
            <a:solidFill>
              <a:schemeClr val="bg1"/>
            </a:solidFill>
            <a:latin typeface="Calibri"/>
          </a:endParaRPr>
        </a:p>
      </xdr:txBody>
    </xdr:sp>
    <xdr:clientData/>
  </xdr:twoCellAnchor>
  <xdr:twoCellAnchor>
    <xdr:from>
      <xdr:col>5</xdr:col>
      <xdr:colOff>119938</xdr:colOff>
      <xdr:row>208</xdr:row>
      <xdr:rowOff>453609</xdr:rowOff>
    </xdr:from>
    <xdr:to>
      <xdr:col>5</xdr:col>
      <xdr:colOff>1243647</xdr:colOff>
      <xdr:row>209</xdr:row>
      <xdr:rowOff>80539</xdr:rowOff>
    </xdr:to>
    <xdr:grpSp>
      <xdr:nvGrpSpPr>
        <xdr:cNvPr id="254" name="Grouper 253"/>
        <xdr:cNvGrpSpPr/>
      </xdr:nvGrpSpPr>
      <xdr:grpSpPr>
        <a:xfrm>
          <a:off x="6148205" y="132101809"/>
          <a:ext cx="1123709" cy="1244063"/>
          <a:chOff x="5557520" y="126705361"/>
          <a:chExt cx="961042" cy="1099064"/>
        </a:xfrm>
      </xdr:grpSpPr>
      <xdr:grpSp>
        <xdr:nvGrpSpPr>
          <xdr:cNvPr id="258" name="Groupe 257"/>
          <xdr:cNvGrpSpPr/>
        </xdr:nvGrpSpPr>
        <xdr:grpSpPr>
          <a:xfrm>
            <a:off x="5611468" y="127526232"/>
            <a:ext cx="890411" cy="278193"/>
            <a:chOff x="4880033" y="125664025"/>
            <a:chExt cx="861196" cy="323300"/>
          </a:xfrm>
        </xdr:grpSpPr>
        <xdr:sp macro="" textlink="">
          <xdr:nvSpPr>
            <xdr:cNvPr id="120" name="ZoneTexte 119"/>
            <xdr:cNvSpPr txBox="1"/>
          </xdr:nvSpPr>
          <xdr:spPr>
            <a:xfrm>
              <a:off x="5179255" y="125664025"/>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140">
          <xdr:nvSpPr>
            <xdr:cNvPr id="256" name="ZoneTexte 255"/>
            <xdr:cNvSpPr txBox="1"/>
          </xdr:nvSpPr>
          <xdr:spPr>
            <a:xfrm>
              <a:off x="4880033" y="125666423"/>
              <a:ext cx="550988" cy="320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400" b="1" i="0" u="none" strike="noStrike">
                  <a:solidFill>
                    <a:schemeClr val="accent6">
                      <a:lumMod val="75000"/>
                    </a:schemeClr>
                  </a:solidFill>
                  <a:latin typeface="Calibri"/>
                  <a:ea typeface="+mn-ea"/>
                  <a:cs typeface="+mn-cs"/>
                </a:rPr>
                <a:pPr marL="0" indent="0" algn="ctr"/>
                <a:t>2</a:t>
              </a:fld>
              <a:endParaRPr lang="fr-FR" sz="1400" b="1" i="0" u="none" strike="noStrike">
                <a:solidFill>
                  <a:schemeClr val="accent6">
                    <a:lumMod val="75000"/>
                  </a:schemeClr>
                </a:solidFill>
                <a:latin typeface="Calibri"/>
                <a:ea typeface="+mn-ea"/>
                <a:cs typeface="+mn-cs"/>
              </a:endParaRPr>
            </a:p>
          </xdr:txBody>
        </xdr:sp>
      </xdr:grpSp>
      <xdr:pic>
        <xdr:nvPicPr>
          <xdr:cNvPr id="249" name="Image 248" descr="Afficher l'image d'origine"/>
          <xdr:cNvPicPr>
            <a:picLocks noChangeAspect="1" noChangeArrowheads="1"/>
          </xdr:cNvPicPr>
        </xdr:nvPicPr>
        <xdr:blipFill>
          <a:blip xmlns:r="http://schemas.openxmlformats.org/officeDocument/2006/relationships" r:embed="rId34">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557520" y="126705361"/>
            <a:ext cx="961042" cy="865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705485</xdr:colOff>
      <xdr:row>208</xdr:row>
      <xdr:rowOff>440072</xdr:rowOff>
    </xdr:from>
    <xdr:to>
      <xdr:col>3</xdr:col>
      <xdr:colOff>550360</xdr:colOff>
      <xdr:row>209</xdr:row>
      <xdr:rowOff>143497</xdr:rowOff>
    </xdr:to>
    <xdr:grpSp>
      <xdr:nvGrpSpPr>
        <xdr:cNvPr id="253" name="Grouper 252"/>
        <xdr:cNvGrpSpPr/>
      </xdr:nvGrpSpPr>
      <xdr:grpSpPr>
        <a:xfrm>
          <a:off x="3076152" y="132088272"/>
          <a:ext cx="1131808" cy="1320558"/>
          <a:chOff x="3078480" y="126370079"/>
          <a:chExt cx="897818" cy="1129497"/>
        </a:xfrm>
      </xdr:grpSpPr>
      <xdr:grpSp>
        <xdr:nvGrpSpPr>
          <xdr:cNvPr id="257" name="Groupe 256"/>
          <xdr:cNvGrpSpPr/>
        </xdr:nvGrpSpPr>
        <xdr:grpSpPr>
          <a:xfrm>
            <a:off x="3164600" y="127188953"/>
            <a:ext cx="811698" cy="310623"/>
            <a:chOff x="2769603" y="125536134"/>
            <a:chExt cx="793689" cy="772209"/>
          </a:xfrm>
        </xdr:grpSpPr>
        <xdr:sp macro="" textlink="">
          <xdr:nvSpPr>
            <xdr:cNvPr id="117" name="ZoneTexte 116"/>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139">
          <xdr:nvSpPr>
            <xdr:cNvPr id="255" name="ZoneTexte 254"/>
            <xdr:cNvSpPr txBox="1"/>
          </xdr:nvSpPr>
          <xdr:spPr>
            <a:xfrm>
              <a:off x="2769603" y="125536134"/>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400" b="1" i="0" u="none" strike="noStrike">
                  <a:solidFill>
                    <a:schemeClr val="accent6">
                      <a:lumMod val="75000"/>
                    </a:schemeClr>
                  </a:solidFill>
                  <a:latin typeface="Calibri"/>
                  <a:ea typeface="+mn-ea"/>
                  <a:cs typeface="+mn-cs"/>
                </a:rPr>
                <a:pPr marL="0" indent="0" algn="ctr"/>
                <a:t>10</a:t>
              </a:fld>
              <a:endParaRPr lang="fr-FR" sz="1400" b="1" i="0" u="none" strike="noStrike">
                <a:solidFill>
                  <a:schemeClr val="accent6">
                    <a:lumMod val="75000"/>
                  </a:schemeClr>
                </a:solidFill>
                <a:latin typeface="Calibri"/>
                <a:ea typeface="+mn-ea"/>
                <a:cs typeface="+mn-cs"/>
              </a:endParaRPr>
            </a:p>
          </xdr:txBody>
        </xdr:sp>
      </xdr:grpSp>
      <xdr:pic>
        <xdr:nvPicPr>
          <xdr:cNvPr id="250" name="Image 249" descr="Afficher l'image d'origine"/>
          <xdr:cNvPicPr>
            <a:picLocks noChangeArrowheads="1"/>
          </xdr:cNvPicPr>
        </xdr:nvPicPr>
        <xdr:blipFill>
          <a:blip xmlns:r="http://schemas.openxmlformats.org/officeDocument/2006/relationships" r:embed="rId34">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078480" y="126370079"/>
            <a:ext cx="893007" cy="84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142875</xdr:colOff>
      <xdr:row>211</xdr:row>
      <xdr:rowOff>76200</xdr:rowOff>
    </xdr:from>
    <xdr:to>
      <xdr:col>1</xdr:col>
      <xdr:colOff>0</xdr:colOff>
      <xdr:row>214</xdr:row>
      <xdr:rowOff>95250</xdr:rowOff>
    </xdr:to>
    <xdr:pic>
      <xdr:nvPicPr>
        <xdr:cNvPr id="264" name="Image 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42875" y="130225800"/>
          <a:ext cx="8858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8394</xdr:colOff>
      <xdr:row>218</xdr:row>
      <xdr:rowOff>174416</xdr:rowOff>
    </xdr:from>
    <xdr:to>
      <xdr:col>5</xdr:col>
      <xdr:colOff>1012031</xdr:colOff>
      <xdr:row>232</xdr:row>
      <xdr:rowOff>180974</xdr:rowOff>
    </xdr:to>
    <xdr:pic>
      <xdr:nvPicPr>
        <xdr:cNvPr id="265" name="Image 264"/>
        <xdr:cNvPicPr>
          <a:picLocks noChangeAspect="1"/>
        </xdr:cNvPicPr>
      </xdr:nvPicPr>
      <xdr:blipFill rotWithShape="1">
        <a:blip xmlns:r="http://schemas.openxmlformats.org/officeDocument/2006/relationships" r:embed="rId36"/>
        <a:srcRect l="10902" t="22623" r="57322" b="25037"/>
        <a:stretch/>
      </xdr:blipFill>
      <xdr:spPr>
        <a:xfrm>
          <a:off x="8394" y="131724191"/>
          <a:ext cx="6297157" cy="3111709"/>
        </a:xfrm>
        <a:prstGeom prst="rect">
          <a:avLst/>
        </a:prstGeom>
      </xdr:spPr>
    </xdr:pic>
    <xdr:clientData/>
  </xdr:twoCellAnchor>
  <xdr:twoCellAnchor editAs="oneCell">
    <xdr:from>
      <xdr:col>5</xdr:col>
      <xdr:colOff>673894</xdr:colOff>
      <xdr:row>1</xdr:row>
      <xdr:rowOff>134153</xdr:rowOff>
    </xdr:from>
    <xdr:to>
      <xdr:col>5</xdr:col>
      <xdr:colOff>2098201</xdr:colOff>
      <xdr:row>2</xdr:row>
      <xdr:rowOff>2322</xdr:rowOff>
    </xdr:to>
    <xdr:pic>
      <xdr:nvPicPr>
        <xdr:cNvPr id="240" name="Image 239"/>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60269" y="324653"/>
          <a:ext cx="1424307" cy="503169"/>
        </a:xfrm>
        <a:prstGeom prst="rect">
          <a:avLst/>
        </a:prstGeom>
      </xdr:spPr>
    </xdr:pic>
    <xdr:clientData/>
  </xdr:twoCellAnchor>
  <xdr:twoCellAnchor editAs="oneCell">
    <xdr:from>
      <xdr:col>0</xdr:col>
      <xdr:colOff>607208</xdr:colOff>
      <xdr:row>8</xdr:row>
      <xdr:rowOff>23821</xdr:rowOff>
    </xdr:from>
    <xdr:to>
      <xdr:col>5</xdr:col>
      <xdr:colOff>1416833</xdr:colOff>
      <xdr:row>16</xdr:row>
      <xdr:rowOff>38490</xdr:rowOff>
    </xdr:to>
    <xdr:pic>
      <xdr:nvPicPr>
        <xdr:cNvPr id="241" name="Image 240"/>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607208" y="2809884"/>
          <a:ext cx="6096000" cy="5705856"/>
        </a:xfrm>
        <a:prstGeom prst="rect">
          <a:avLst/>
        </a:prstGeom>
      </xdr:spPr>
    </xdr:pic>
    <xdr:clientData/>
  </xdr:twoCellAnchor>
  <xdr:twoCellAnchor editAs="oneCell">
    <xdr:from>
      <xdr:col>1</xdr:col>
      <xdr:colOff>838200</xdr:colOff>
      <xdr:row>243</xdr:row>
      <xdr:rowOff>66675</xdr:rowOff>
    </xdr:from>
    <xdr:to>
      <xdr:col>3</xdr:col>
      <xdr:colOff>727921</xdr:colOff>
      <xdr:row>246</xdr:row>
      <xdr:rowOff>177075</xdr:rowOff>
    </xdr:to>
    <xdr:pic>
      <xdr:nvPicPr>
        <xdr:cNvPr id="242" name="Image 24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943100" y="136759950"/>
          <a:ext cx="2223346" cy="720000"/>
        </a:xfrm>
        <a:prstGeom prst="rect">
          <a:avLst/>
        </a:prstGeom>
      </xdr:spPr>
    </xdr:pic>
    <xdr:clientData/>
  </xdr:twoCellAnchor>
  <xdr:twoCellAnchor editAs="oneCell">
    <xdr:from>
      <xdr:col>0</xdr:col>
      <xdr:colOff>114300</xdr:colOff>
      <xdr:row>157</xdr:row>
      <xdr:rowOff>76200</xdr:rowOff>
    </xdr:from>
    <xdr:to>
      <xdr:col>2</xdr:col>
      <xdr:colOff>1155700</xdr:colOff>
      <xdr:row>157</xdr:row>
      <xdr:rowOff>1327147</xdr:rowOff>
    </xdr:to>
    <xdr:grpSp>
      <xdr:nvGrpSpPr>
        <xdr:cNvPr id="267" name="Groupe 167"/>
        <xdr:cNvGrpSpPr/>
      </xdr:nvGrpSpPr>
      <xdr:grpSpPr>
        <a:xfrm>
          <a:off x="114300" y="89154000"/>
          <a:ext cx="3412067" cy="1250947"/>
          <a:chOff x="3307148" y="94554675"/>
          <a:chExt cx="2255265" cy="719480"/>
        </a:xfrm>
      </xdr:grpSpPr>
      <xdr:grpSp>
        <xdr:nvGrpSpPr>
          <xdr:cNvPr id="268" name="Groupe 168"/>
          <xdr:cNvGrpSpPr/>
        </xdr:nvGrpSpPr>
        <xdr:grpSpPr>
          <a:xfrm>
            <a:off x="3307148" y="94554781"/>
            <a:ext cx="2255265" cy="719374"/>
            <a:chOff x="1895080" y="103781600"/>
            <a:chExt cx="2120900" cy="852193"/>
          </a:xfrm>
        </xdr:grpSpPr>
        <xdr:grpSp>
          <xdr:nvGrpSpPr>
            <xdr:cNvPr id="270" name="Groupe 170"/>
            <xdr:cNvGrpSpPr/>
          </xdr:nvGrpSpPr>
          <xdr:grpSpPr>
            <a:xfrm>
              <a:off x="1895080" y="104439057"/>
              <a:ext cx="2120900" cy="194736"/>
              <a:chOff x="3096434" y="3695585"/>
              <a:chExt cx="2742739" cy="266232"/>
            </a:xfrm>
          </xdr:grpSpPr>
          <xdr:sp macro="" textlink="'DONNEES GENERIQUES A REMPLIR'!D91">
            <xdr:nvSpPr>
              <xdr:cNvPr id="272" name="ZoneTexte 271"/>
              <xdr:cNvSpPr txBox="1"/>
            </xdr:nvSpPr>
            <xdr:spPr>
              <a:xfrm>
                <a:off x="4438437" y="3695585"/>
                <a:ext cx="1400736" cy="261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B5969746-22EB-614A-9F45-A2BD61C6E554}" type="TxLink">
                  <a:rPr lang="en-US" sz="1200" b="1" i="0" u="none" strike="noStrike">
                    <a:solidFill>
                      <a:srgbClr val="000000"/>
                    </a:solidFill>
                    <a:latin typeface="Calibri"/>
                    <a:ea typeface="Calibri"/>
                    <a:cs typeface="Calibri"/>
                  </a:rPr>
                  <a:pPr algn="ctr"/>
                  <a:t> 31 826 € </a:t>
                </a:fld>
                <a:endParaRPr lang="fr-FR" sz="1200" b="1" i="0" u="none" strike="noStrike">
                  <a:solidFill>
                    <a:srgbClr val="000000"/>
                  </a:solidFill>
                  <a:latin typeface="Calibri"/>
                </a:endParaRPr>
              </a:p>
            </xdr:txBody>
          </xdr:sp>
          <xdr:sp macro="" textlink="'DONNEES GENERIQUES A REMPLIR'!E91">
            <xdr:nvSpPr>
              <xdr:cNvPr id="273" name="ZoneTexte 272"/>
              <xdr:cNvSpPr txBox="1"/>
            </xdr:nvSpPr>
            <xdr:spPr>
              <a:xfrm>
                <a:off x="3096434" y="3700810"/>
                <a:ext cx="1367119" cy="2610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BD76F61A-4D0F-AD49-9607-FBF154368696}" type="TxLink">
                  <a:rPr lang="en-US" sz="1200" b="1" i="0" u="none" strike="noStrike">
                    <a:solidFill>
                      <a:srgbClr val="000000"/>
                    </a:solidFill>
                    <a:latin typeface="Calibri"/>
                    <a:ea typeface="Calibri"/>
                    <a:cs typeface="Calibri"/>
                  </a:rPr>
                  <a:pPr algn="ctr"/>
                  <a:t> 38 041 € </a:t>
                </a:fld>
                <a:endParaRPr lang="fr-FR" sz="1200" b="1" i="0" u="none" strike="noStrike">
                  <a:solidFill>
                    <a:srgbClr val="000000"/>
                  </a:solidFill>
                  <a:latin typeface="Calibri"/>
                </a:endParaRPr>
              </a:p>
            </xdr:txBody>
          </xdr:sp>
        </xdr:grpSp>
        <xdr:pic>
          <xdr:nvPicPr>
            <xdr:cNvPr id="271" name="Image 270"/>
            <xdr:cNvPicPr>
              <a:picLocks noChangeAspect="1"/>
            </xdr:cNvPicPr>
          </xdr:nvPicPr>
          <xdr:blipFill>
            <a:blip xmlns:r="http://schemas.openxmlformats.org/officeDocument/2006/relationships" r:embed="rId21">
              <a:duotone>
                <a:prstClr val="black"/>
                <a:schemeClr val="accent3">
                  <a:tint val="45000"/>
                  <a:satMod val="400000"/>
                </a:schemeClr>
              </a:duotone>
            </a:blip>
            <a:stretch>
              <a:fillRect/>
            </a:stretch>
          </xdr:blipFill>
          <xdr:spPr>
            <a:xfrm>
              <a:off x="2073088" y="103781600"/>
              <a:ext cx="1703294" cy="668430"/>
            </a:xfrm>
            <a:prstGeom prst="rect">
              <a:avLst/>
            </a:prstGeom>
          </xdr:spPr>
        </xdr:pic>
      </xdr:grpSp>
      <xdr:pic>
        <xdr:nvPicPr>
          <xdr:cNvPr id="269" name="Image 268"/>
          <xdr:cNvPicPr>
            <a:picLocks noChangeAspect="1"/>
          </xdr:cNvPicPr>
        </xdr:nvPicPr>
        <xdr:blipFill>
          <a:blip xmlns:r="http://schemas.openxmlformats.org/officeDocument/2006/relationships" r:embed="rId22">
            <a:duotone>
              <a:prstClr val="black"/>
              <a:schemeClr val="accent4">
                <a:tint val="45000"/>
                <a:satMod val="400000"/>
              </a:schemeClr>
            </a:duotone>
          </a:blip>
          <a:stretch>
            <a:fillRect/>
          </a:stretch>
        </xdr:blipFill>
        <xdr:spPr>
          <a:xfrm>
            <a:off x="3495675" y="94554675"/>
            <a:ext cx="658425" cy="560881"/>
          </a:xfrm>
          <a:prstGeom prst="rect">
            <a:avLst/>
          </a:prstGeom>
        </xdr:spPr>
      </xdr:pic>
    </xdr:grpSp>
    <xdr:clientData/>
  </xdr:twoCellAnchor>
  <xdr:twoCellAnchor editAs="oneCell">
    <xdr:from>
      <xdr:col>4</xdr:col>
      <xdr:colOff>647700</xdr:colOff>
      <xdr:row>157</xdr:row>
      <xdr:rowOff>114300</xdr:rowOff>
    </xdr:from>
    <xdr:to>
      <xdr:col>5</xdr:col>
      <xdr:colOff>977900</xdr:colOff>
      <xdr:row>157</xdr:row>
      <xdr:rowOff>1219200</xdr:rowOff>
    </xdr:to>
    <xdr:grpSp>
      <xdr:nvGrpSpPr>
        <xdr:cNvPr id="281" name="Grouper 280"/>
        <xdr:cNvGrpSpPr/>
      </xdr:nvGrpSpPr>
      <xdr:grpSpPr>
        <a:xfrm>
          <a:off x="5490633" y="89192100"/>
          <a:ext cx="1515534" cy="1104900"/>
          <a:chOff x="3937000" y="113830100"/>
          <a:chExt cx="1354400" cy="1079500"/>
        </a:xfrm>
      </xdr:grpSpPr>
      <xdr:pic>
        <xdr:nvPicPr>
          <xdr:cNvPr id="282" name="Image 281"/>
          <xdr:cNvPicPr>
            <a:picLocks noChangeAspect="1"/>
          </xdr:cNvPicPr>
        </xdr:nvPicPr>
        <xdr:blipFill>
          <a:blip xmlns:r="http://schemas.openxmlformats.org/officeDocument/2006/relationships" r:embed="rId40">
            <a:duotone>
              <a:schemeClr val="accent3">
                <a:shade val="45000"/>
                <a:satMod val="135000"/>
              </a:schemeClr>
              <a:prstClr val="white"/>
            </a:duotone>
            <a:alphaModFix amt="70000"/>
          </a:blip>
          <a:stretch>
            <a:fillRect/>
          </a:stretch>
        </xdr:blipFill>
        <xdr:spPr>
          <a:xfrm>
            <a:off x="3937000" y="113830100"/>
            <a:ext cx="1346200" cy="1079500"/>
          </a:xfrm>
          <a:prstGeom prst="rect">
            <a:avLst/>
          </a:prstGeom>
        </xdr:spPr>
      </xdr:pic>
      <xdr:sp macro="" textlink="'DONNEES GENERIQUES A REMPLIR'!G91">
        <xdr:nvSpPr>
          <xdr:cNvPr id="283" name="ZoneTexte 282"/>
          <xdr:cNvSpPr txBox="1"/>
        </xdr:nvSpPr>
        <xdr:spPr>
          <a:xfrm>
            <a:off x="4495800" y="114401600"/>
            <a:ext cx="795600" cy="28020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05D3DA13-0E73-BA41-B9F9-256E97824FA1}" type="TxLink">
              <a:rPr lang="mr-IN" sz="1200" b="1" i="0" u="none" strike="noStrike">
                <a:solidFill>
                  <a:srgbClr val="FF0000"/>
                </a:solidFill>
                <a:latin typeface="Calibri"/>
                <a:ea typeface="Calibri"/>
                <a:cs typeface="Calibri"/>
              </a:rPr>
              <a:pPr algn="ctr"/>
              <a:t>-16,34%</a:t>
            </a:fld>
            <a:endParaRPr lang="fr-FR" sz="1200" b="1" i="0" u="none" strike="noStrike">
              <a:solidFill>
                <a:srgbClr val="FF0000"/>
              </a:solidFill>
              <a:latin typeface="Calibri"/>
            </a:endParaRPr>
          </a:p>
        </xdr:txBody>
      </xdr:sp>
    </xdr:grpSp>
    <xdr:clientData/>
  </xdr:twoCellAnchor>
  <xdr:twoCellAnchor editAs="oneCell">
    <xdr:from>
      <xdr:col>0</xdr:col>
      <xdr:colOff>139700</xdr:colOff>
      <xdr:row>161</xdr:row>
      <xdr:rowOff>643970</xdr:rowOff>
    </xdr:from>
    <xdr:to>
      <xdr:col>3</xdr:col>
      <xdr:colOff>0</xdr:colOff>
      <xdr:row>163</xdr:row>
      <xdr:rowOff>9509</xdr:rowOff>
    </xdr:to>
    <xdr:grpSp>
      <xdr:nvGrpSpPr>
        <xdr:cNvPr id="284" name="Groupe 167"/>
        <xdr:cNvGrpSpPr/>
      </xdr:nvGrpSpPr>
      <xdr:grpSpPr>
        <a:xfrm>
          <a:off x="139700" y="95555303"/>
          <a:ext cx="3517900" cy="1253606"/>
          <a:chOff x="3307148" y="94554675"/>
          <a:chExt cx="2255265" cy="720323"/>
        </a:xfrm>
      </xdr:grpSpPr>
      <xdr:grpSp>
        <xdr:nvGrpSpPr>
          <xdr:cNvPr id="285" name="Groupe 168"/>
          <xdr:cNvGrpSpPr/>
        </xdr:nvGrpSpPr>
        <xdr:grpSpPr>
          <a:xfrm>
            <a:off x="3307148" y="94554738"/>
            <a:ext cx="2255265" cy="720260"/>
            <a:chOff x="1895080" y="103781600"/>
            <a:chExt cx="2120900" cy="853243"/>
          </a:xfrm>
        </xdr:grpSpPr>
        <xdr:grpSp>
          <xdr:nvGrpSpPr>
            <xdr:cNvPr id="287" name="Groupe 170"/>
            <xdr:cNvGrpSpPr/>
          </xdr:nvGrpSpPr>
          <xdr:grpSpPr>
            <a:xfrm>
              <a:off x="1895080" y="104438007"/>
              <a:ext cx="2120900" cy="196836"/>
              <a:chOff x="3096434" y="3694150"/>
              <a:chExt cx="2742739" cy="269103"/>
            </a:xfrm>
          </xdr:grpSpPr>
          <xdr:sp macro="" textlink="'DONNEES GENERIQUES A REMPLIR'!D93">
            <xdr:nvSpPr>
              <xdr:cNvPr id="289" name="ZoneTexte 288"/>
              <xdr:cNvSpPr txBox="1"/>
            </xdr:nvSpPr>
            <xdr:spPr>
              <a:xfrm>
                <a:off x="4438437" y="3694150"/>
                <a:ext cx="1400736" cy="263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A6853209-A26F-F44B-84F2-25D2EB84DC4C}" type="TxLink">
                  <a:rPr lang="en-US" sz="1200" b="1" i="0" u="none" strike="noStrike">
                    <a:solidFill>
                      <a:srgbClr val="000000"/>
                    </a:solidFill>
                    <a:latin typeface="Calibri"/>
                  </a:rPr>
                  <a:pPr algn="ctr"/>
                  <a:t> 29 810 € </a:t>
                </a:fld>
                <a:endParaRPr lang="fr-FR" sz="1200" b="1" i="0" u="none" strike="noStrike">
                  <a:solidFill>
                    <a:srgbClr val="000000"/>
                  </a:solidFill>
                  <a:latin typeface="Calibri"/>
                </a:endParaRPr>
              </a:p>
            </xdr:txBody>
          </xdr:sp>
          <xdr:sp macro="" textlink="'DONNEES GENERIQUES A REMPLIR'!E93">
            <xdr:nvSpPr>
              <xdr:cNvPr id="290" name="ZoneTexte 289"/>
              <xdr:cNvSpPr txBox="1"/>
            </xdr:nvSpPr>
            <xdr:spPr>
              <a:xfrm>
                <a:off x="3096434" y="3699375"/>
                <a:ext cx="1367119" cy="263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167B65F9-147F-9443-810E-5ACC33B81D07}" type="TxLink">
                  <a:rPr lang="en-US" sz="1200" b="1" i="0" u="none" strike="noStrike">
                    <a:solidFill>
                      <a:srgbClr val="000000"/>
                    </a:solidFill>
                    <a:latin typeface="Calibri"/>
                  </a:rPr>
                  <a:pPr algn="ctr"/>
                  <a:t> 28 375 € </a:t>
                </a:fld>
                <a:endParaRPr lang="fr-FR" sz="1200" b="1" i="0" u="none" strike="noStrike">
                  <a:solidFill>
                    <a:srgbClr val="000000"/>
                  </a:solidFill>
                  <a:latin typeface="Calibri"/>
                </a:endParaRPr>
              </a:p>
            </xdr:txBody>
          </xdr:sp>
        </xdr:grpSp>
        <xdr:pic>
          <xdr:nvPicPr>
            <xdr:cNvPr id="288" name="Image 287"/>
            <xdr:cNvPicPr>
              <a:picLocks noChangeAspect="1"/>
            </xdr:cNvPicPr>
          </xdr:nvPicPr>
          <xdr:blipFill>
            <a:blip xmlns:r="http://schemas.openxmlformats.org/officeDocument/2006/relationships" r:embed="rId21">
              <a:duotone>
                <a:prstClr val="black"/>
                <a:schemeClr val="accent3">
                  <a:tint val="45000"/>
                  <a:satMod val="400000"/>
                </a:schemeClr>
              </a:duotone>
            </a:blip>
            <a:stretch>
              <a:fillRect/>
            </a:stretch>
          </xdr:blipFill>
          <xdr:spPr>
            <a:xfrm>
              <a:off x="2073088" y="103781600"/>
              <a:ext cx="1703294" cy="668430"/>
            </a:xfrm>
            <a:prstGeom prst="rect">
              <a:avLst/>
            </a:prstGeom>
          </xdr:spPr>
        </xdr:pic>
      </xdr:grpSp>
      <xdr:pic>
        <xdr:nvPicPr>
          <xdr:cNvPr id="286" name="Image 285"/>
          <xdr:cNvPicPr>
            <a:picLocks noChangeAspect="1"/>
          </xdr:cNvPicPr>
        </xdr:nvPicPr>
        <xdr:blipFill>
          <a:blip xmlns:r="http://schemas.openxmlformats.org/officeDocument/2006/relationships" r:embed="rId22">
            <a:duotone>
              <a:prstClr val="black"/>
              <a:schemeClr val="accent4">
                <a:tint val="45000"/>
                <a:satMod val="400000"/>
              </a:schemeClr>
            </a:duotone>
          </a:blip>
          <a:stretch>
            <a:fillRect/>
          </a:stretch>
        </xdr:blipFill>
        <xdr:spPr>
          <a:xfrm>
            <a:off x="3495675" y="94554675"/>
            <a:ext cx="658425" cy="560881"/>
          </a:xfrm>
          <a:prstGeom prst="rect">
            <a:avLst/>
          </a:prstGeom>
        </xdr:spPr>
      </xdr:pic>
    </xdr:grpSp>
    <xdr:clientData/>
  </xdr:twoCellAnchor>
  <xdr:twoCellAnchor editAs="oneCell">
    <xdr:from>
      <xdr:col>4</xdr:col>
      <xdr:colOff>660400</xdr:colOff>
      <xdr:row>159</xdr:row>
      <xdr:rowOff>38100</xdr:rowOff>
    </xdr:from>
    <xdr:to>
      <xdr:col>5</xdr:col>
      <xdr:colOff>990600</xdr:colOff>
      <xdr:row>159</xdr:row>
      <xdr:rowOff>1143000</xdr:rowOff>
    </xdr:to>
    <xdr:grpSp>
      <xdr:nvGrpSpPr>
        <xdr:cNvPr id="291" name="Grouper 290"/>
        <xdr:cNvGrpSpPr/>
      </xdr:nvGrpSpPr>
      <xdr:grpSpPr>
        <a:xfrm>
          <a:off x="5503333" y="90978567"/>
          <a:ext cx="1515534" cy="1104900"/>
          <a:chOff x="3937000" y="113830100"/>
          <a:chExt cx="1354400" cy="1079500"/>
        </a:xfrm>
      </xdr:grpSpPr>
      <xdr:pic>
        <xdr:nvPicPr>
          <xdr:cNvPr id="292" name="Image 291"/>
          <xdr:cNvPicPr>
            <a:picLocks noChangeAspect="1"/>
          </xdr:cNvPicPr>
        </xdr:nvPicPr>
        <xdr:blipFill>
          <a:blip xmlns:r="http://schemas.openxmlformats.org/officeDocument/2006/relationships" r:embed="rId40">
            <a:duotone>
              <a:schemeClr val="accent3">
                <a:shade val="45000"/>
                <a:satMod val="135000"/>
              </a:schemeClr>
              <a:prstClr val="white"/>
            </a:duotone>
            <a:alphaModFix amt="70000"/>
          </a:blip>
          <a:stretch>
            <a:fillRect/>
          </a:stretch>
        </xdr:blipFill>
        <xdr:spPr>
          <a:xfrm>
            <a:off x="3937000" y="113830100"/>
            <a:ext cx="1346200" cy="1079500"/>
          </a:xfrm>
          <a:prstGeom prst="rect">
            <a:avLst/>
          </a:prstGeom>
        </xdr:spPr>
      </xdr:pic>
      <xdr:sp macro="" textlink="'DONNEES GENERIQUES A REMPLIR'!G92">
        <xdr:nvSpPr>
          <xdr:cNvPr id="293" name="ZoneTexte 292"/>
          <xdr:cNvSpPr txBox="1"/>
        </xdr:nvSpPr>
        <xdr:spPr>
          <a:xfrm>
            <a:off x="4495800" y="114401600"/>
            <a:ext cx="795600" cy="28020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F62951D9-8148-7A4D-84F0-92CC15E5A8C1}" type="TxLink">
              <a:rPr lang="mr-IN" sz="1200" b="1" i="0" u="none" strike="noStrike">
                <a:solidFill>
                  <a:srgbClr val="FF0000"/>
                </a:solidFill>
                <a:latin typeface="Calibri"/>
                <a:ea typeface="Calibri"/>
                <a:cs typeface="Calibri"/>
              </a:rPr>
              <a:pPr algn="ctr"/>
              <a:t>-8,60%</a:t>
            </a:fld>
            <a:endParaRPr lang="fr-FR" sz="1200" b="1" i="0" u="none" strike="noStrike">
              <a:solidFill>
                <a:srgbClr val="FF0000"/>
              </a:solidFill>
              <a:latin typeface="Calibri"/>
            </a:endParaRPr>
          </a:p>
        </xdr:txBody>
      </xdr:sp>
    </xdr:grpSp>
    <xdr:clientData/>
  </xdr:twoCellAnchor>
  <xdr:twoCellAnchor editAs="oneCell">
    <xdr:from>
      <xdr:col>4</xdr:col>
      <xdr:colOff>609600</xdr:colOff>
      <xdr:row>161</xdr:row>
      <xdr:rowOff>598713</xdr:rowOff>
    </xdr:from>
    <xdr:to>
      <xdr:col>5</xdr:col>
      <xdr:colOff>939800</xdr:colOff>
      <xdr:row>162</xdr:row>
      <xdr:rowOff>1032327</xdr:rowOff>
    </xdr:to>
    <xdr:grpSp>
      <xdr:nvGrpSpPr>
        <xdr:cNvPr id="294" name="Grouper 293"/>
        <xdr:cNvGrpSpPr/>
      </xdr:nvGrpSpPr>
      <xdr:grpSpPr>
        <a:xfrm>
          <a:off x="5452533" y="95510046"/>
          <a:ext cx="1515534" cy="1110948"/>
          <a:chOff x="3937000" y="113830100"/>
          <a:chExt cx="1354400" cy="1079500"/>
        </a:xfrm>
      </xdr:grpSpPr>
      <xdr:pic>
        <xdr:nvPicPr>
          <xdr:cNvPr id="295" name="Image 294"/>
          <xdr:cNvPicPr>
            <a:picLocks noChangeAspect="1"/>
          </xdr:cNvPicPr>
        </xdr:nvPicPr>
        <xdr:blipFill>
          <a:blip xmlns:r="http://schemas.openxmlformats.org/officeDocument/2006/relationships" r:embed="rId40">
            <a:duotone>
              <a:schemeClr val="accent3">
                <a:shade val="45000"/>
                <a:satMod val="135000"/>
              </a:schemeClr>
              <a:prstClr val="white"/>
            </a:duotone>
            <a:alphaModFix amt="70000"/>
          </a:blip>
          <a:stretch>
            <a:fillRect/>
          </a:stretch>
        </xdr:blipFill>
        <xdr:spPr>
          <a:xfrm>
            <a:off x="3937000" y="113830100"/>
            <a:ext cx="1346200" cy="1079500"/>
          </a:xfrm>
          <a:prstGeom prst="rect">
            <a:avLst/>
          </a:prstGeom>
        </xdr:spPr>
      </xdr:pic>
      <xdr:sp macro="" textlink="'DONNEES GENERIQUES A REMPLIR'!G93">
        <xdr:nvSpPr>
          <xdr:cNvPr id="296" name="ZoneTexte 295"/>
          <xdr:cNvSpPr txBox="1"/>
        </xdr:nvSpPr>
        <xdr:spPr>
          <a:xfrm>
            <a:off x="4495800" y="114401600"/>
            <a:ext cx="795600" cy="280205"/>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99DDB12-AD72-BF48-995B-7311A879F382}" type="TxLink">
              <a:rPr lang="en-US" sz="1200" b="1" i="0" u="none" strike="noStrike">
                <a:solidFill>
                  <a:schemeClr val="accent3">
                    <a:lumMod val="50000"/>
                  </a:schemeClr>
                </a:solidFill>
                <a:latin typeface="Calibri"/>
                <a:ea typeface="Calibri"/>
                <a:cs typeface="Calibri"/>
              </a:rPr>
              <a:pPr algn="ctr"/>
              <a:t>5,06%</a:t>
            </a:fld>
            <a:endParaRPr lang="fr-FR" sz="1200" b="1" i="0" u="none" strike="noStrike">
              <a:solidFill>
                <a:schemeClr val="accent3">
                  <a:lumMod val="50000"/>
                </a:schemeClr>
              </a:solidFill>
              <a:latin typeface="Calibri"/>
            </a:endParaRPr>
          </a:p>
        </xdr:txBody>
      </xdr:sp>
    </xdr:grpSp>
    <xdr:clientData/>
  </xdr:twoCellAnchor>
  <xdr:twoCellAnchor>
    <xdr:from>
      <xdr:col>0</xdr:col>
      <xdr:colOff>314960</xdr:colOff>
      <xdr:row>175</xdr:row>
      <xdr:rowOff>23813</xdr:rowOff>
    </xdr:from>
    <xdr:to>
      <xdr:col>5</xdr:col>
      <xdr:colOff>2095500</xdr:colOff>
      <xdr:row>175</xdr:row>
      <xdr:rowOff>2370667</xdr:rowOff>
    </xdr:to>
    <xdr:grpSp>
      <xdr:nvGrpSpPr>
        <xdr:cNvPr id="64" name="Grouper 63"/>
        <xdr:cNvGrpSpPr/>
      </xdr:nvGrpSpPr>
      <xdr:grpSpPr>
        <a:xfrm>
          <a:off x="314960" y="102724480"/>
          <a:ext cx="7808807" cy="2346854"/>
          <a:chOff x="329793" y="106794528"/>
          <a:chExt cx="8302897" cy="2788330"/>
        </a:xfrm>
      </xdr:grpSpPr>
      <xdr:graphicFrame macro="">
        <xdr:nvGraphicFramePr>
          <xdr:cNvPr id="72" name="Graphique 1"/>
          <xdr:cNvGraphicFramePr>
            <a:graphicFrameLocks/>
          </xdr:cNvGraphicFramePr>
        </xdr:nvGraphicFramePr>
        <xdr:xfrm>
          <a:off x="329793" y="106794528"/>
          <a:ext cx="8302897" cy="2788330"/>
        </xdr:xfrm>
        <a:graphic>
          <a:graphicData uri="http://schemas.openxmlformats.org/drawingml/2006/chart">
            <c:chart xmlns:c="http://schemas.openxmlformats.org/drawingml/2006/chart" xmlns:r="http://schemas.openxmlformats.org/officeDocument/2006/relationships" r:id="rId41"/>
          </a:graphicData>
        </a:graphic>
      </xdr:graphicFrame>
      <xdr:sp macro="" textlink="'DONNEES GENERIQUES A REMPLIR'!G103">
        <xdr:nvSpPr>
          <xdr:cNvPr id="297" name="ZoneTexte 296"/>
          <xdr:cNvSpPr txBox="1"/>
        </xdr:nvSpPr>
        <xdr:spPr>
          <a:xfrm>
            <a:off x="2491014" y="108848440"/>
            <a:ext cx="765511" cy="28679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0F9BBA4-2EC4-2A42-A693-B2EE31073982}" type="TxLink">
              <a:rPr lang="mr-IN" sz="1050" b="1" i="0" u="none" strike="noStrike">
                <a:solidFill>
                  <a:srgbClr val="FF0000"/>
                </a:solidFill>
                <a:latin typeface="Calibri"/>
                <a:ea typeface="Calibri"/>
                <a:cs typeface="Calibri"/>
              </a:rPr>
              <a:pPr algn="ctr"/>
              <a:t>-4,44%</a:t>
            </a:fld>
            <a:endParaRPr lang="fr-FR" sz="1050" b="1" i="0" u="none" strike="noStrike">
              <a:solidFill>
                <a:srgbClr val="FF0000"/>
              </a:solidFill>
              <a:latin typeface="Calibri"/>
            </a:endParaRPr>
          </a:p>
        </xdr:txBody>
      </xdr:sp>
      <xdr:sp macro="" textlink="'DONNEES GENERIQUES A REMPLIR'!G104">
        <xdr:nvSpPr>
          <xdr:cNvPr id="298" name="ZoneTexte 297"/>
          <xdr:cNvSpPr txBox="1"/>
        </xdr:nvSpPr>
        <xdr:spPr>
          <a:xfrm>
            <a:off x="2478314" y="108118727"/>
            <a:ext cx="765511" cy="286798"/>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00D895FB-160B-DB4F-A44D-916C48D619AB}" type="TxLink">
              <a:rPr lang="en-US" sz="1050" b="1" i="0" u="none" strike="noStrike">
                <a:solidFill>
                  <a:schemeClr val="accent3">
                    <a:lumMod val="50000"/>
                  </a:schemeClr>
                </a:solidFill>
                <a:latin typeface="Calibri"/>
                <a:ea typeface="Calibri"/>
                <a:cs typeface="Calibri"/>
              </a:rPr>
              <a:pPr algn="ctr"/>
              <a:t>6,97%</a:t>
            </a:fld>
            <a:endParaRPr lang="fr-FR" sz="1050" b="1" i="0" u="none" strike="noStrike">
              <a:solidFill>
                <a:schemeClr val="accent3">
                  <a:lumMod val="50000"/>
                </a:schemeClr>
              </a:solidFill>
              <a:latin typeface="Calibri"/>
            </a:endParaRPr>
          </a:p>
        </xdr:txBody>
      </xdr:sp>
      <xdr:sp macro="" textlink="'DONNEES GENERIQUES A REMPLIR'!G105">
        <xdr:nvSpPr>
          <xdr:cNvPr id="299" name="ZoneTexte 298"/>
          <xdr:cNvSpPr txBox="1"/>
        </xdr:nvSpPr>
        <xdr:spPr>
          <a:xfrm>
            <a:off x="2489200" y="107441999"/>
            <a:ext cx="765511" cy="286798"/>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EAD0C00-8D1A-F04E-BFE0-1015CCBAA15C}" type="TxLink">
              <a:rPr lang="en-US" sz="1050" b="1" i="0" u="none" strike="noStrike">
                <a:solidFill>
                  <a:schemeClr val="accent3">
                    <a:lumMod val="50000"/>
                  </a:schemeClr>
                </a:solidFill>
                <a:latin typeface="Calibri"/>
                <a:ea typeface="Calibri"/>
                <a:cs typeface="Calibri"/>
              </a:rPr>
              <a:pPr algn="ctr"/>
              <a:t>0,22%</a:t>
            </a:fld>
            <a:endParaRPr lang="fr-FR" sz="1050" b="1" i="0" u="none" strike="noStrike">
              <a:solidFill>
                <a:schemeClr val="accent3">
                  <a:lumMod val="50000"/>
                </a:schemeClr>
              </a:solidFill>
              <a:latin typeface="Calibri"/>
            </a:endParaRPr>
          </a:p>
        </xdr:txBody>
      </xdr:sp>
    </xdr:grpSp>
    <xdr:clientData/>
  </xdr:twoCellAnchor>
  <xdr:twoCellAnchor>
    <xdr:from>
      <xdr:col>0</xdr:col>
      <xdr:colOff>827617</xdr:colOff>
      <xdr:row>172</xdr:row>
      <xdr:rowOff>61384</xdr:rowOff>
    </xdr:from>
    <xdr:to>
      <xdr:col>5</xdr:col>
      <xdr:colOff>1524000</xdr:colOff>
      <xdr:row>173</xdr:row>
      <xdr:rowOff>1560285</xdr:rowOff>
    </xdr:to>
    <xdr:grpSp>
      <xdr:nvGrpSpPr>
        <xdr:cNvPr id="60" name="Grouper 59"/>
        <xdr:cNvGrpSpPr/>
      </xdr:nvGrpSpPr>
      <xdr:grpSpPr>
        <a:xfrm>
          <a:off x="827617" y="100052717"/>
          <a:ext cx="6724650" cy="2049235"/>
          <a:chOff x="287867" y="106874734"/>
          <a:chExt cx="7852833" cy="2510366"/>
        </a:xfrm>
      </xdr:grpSpPr>
      <xdr:graphicFrame macro="">
        <xdr:nvGraphicFramePr>
          <xdr:cNvPr id="5" name="Graphique 4"/>
          <xdr:cNvGraphicFramePr>
            <a:graphicFrameLocks/>
          </xdr:cNvGraphicFramePr>
        </xdr:nvGraphicFramePr>
        <xdr:xfrm>
          <a:off x="287867" y="106874734"/>
          <a:ext cx="7852833" cy="2510366"/>
        </xdr:xfrm>
        <a:graphic>
          <a:graphicData uri="http://schemas.openxmlformats.org/drawingml/2006/chart">
            <c:chart xmlns:c="http://schemas.openxmlformats.org/drawingml/2006/chart" xmlns:r="http://schemas.openxmlformats.org/officeDocument/2006/relationships" r:id="rId42"/>
          </a:graphicData>
        </a:graphic>
      </xdr:graphicFrame>
      <xdr:sp macro="" textlink="'DONNEES GENERIQUES A REMPLIR'!G101">
        <xdr:nvSpPr>
          <xdr:cNvPr id="300" name="ZoneTexte 299"/>
          <xdr:cNvSpPr txBox="1"/>
        </xdr:nvSpPr>
        <xdr:spPr>
          <a:xfrm>
            <a:off x="3517900" y="108824805"/>
            <a:ext cx="841064" cy="286798"/>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850B4D4-6049-D24D-9D47-00C8FEDE6DB1}" type="TxLink">
              <a:rPr lang="en-US" sz="1050" b="1" i="0" u="none" strike="noStrike">
                <a:solidFill>
                  <a:schemeClr val="accent3">
                    <a:lumMod val="50000"/>
                  </a:schemeClr>
                </a:solidFill>
                <a:latin typeface="Calibri"/>
                <a:ea typeface="Calibri"/>
                <a:cs typeface="Calibri"/>
              </a:rPr>
              <a:pPr algn="ctr"/>
              <a:t>4,69%</a:t>
            </a:fld>
            <a:endParaRPr lang="fr-FR" sz="1050" b="1" i="0" u="none" strike="noStrike">
              <a:solidFill>
                <a:schemeClr val="accent3">
                  <a:lumMod val="50000"/>
                </a:schemeClr>
              </a:solidFill>
              <a:latin typeface="Calibri"/>
            </a:endParaRPr>
          </a:p>
        </xdr:txBody>
      </xdr:sp>
      <xdr:sp macro="" textlink="'DONNEES GENERIQUES A REMPLIR'!G100">
        <xdr:nvSpPr>
          <xdr:cNvPr id="301" name="ZoneTexte 300"/>
          <xdr:cNvSpPr txBox="1"/>
        </xdr:nvSpPr>
        <xdr:spPr>
          <a:xfrm>
            <a:off x="3505199" y="108108150"/>
            <a:ext cx="841064" cy="2867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19211FE4-92B6-6F4A-A9E7-999E2500A1BA}" type="TxLink">
              <a:rPr lang="mr-IN" sz="1050" b="1" i="0" u="none" strike="noStrike">
                <a:solidFill>
                  <a:srgbClr val="FF0000"/>
                </a:solidFill>
                <a:latin typeface="Calibri"/>
                <a:ea typeface="Calibri"/>
                <a:cs typeface="Calibri"/>
              </a:rPr>
              <a:pPr algn="ctr"/>
              <a:t>-4,14%</a:t>
            </a:fld>
            <a:endParaRPr lang="fr-FR" sz="1050" b="1" i="0" u="none" strike="noStrike">
              <a:solidFill>
                <a:srgbClr val="FF0000"/>
              </a:solidFill>
              <a:latin typeface="Calibri"/>
            </a:endParaRPr>
          </a:p>
        </xdr:txBody>
      </xdr:sp>
      <xdr:sp macro="" textlink="'DONNEES GENERIQUES A REMPLIR'!G99">
        <xdr:nvSpPr>
          <xdr:cNvPr id="302" name="ZoneTexte 301"/>
          <xdr:cNvSpPr txBox="1"/>
        </xdr:nvSpPr>
        <xdr:spPr>
          <a:xfrm>
            <a:off x="3505199" y="107402406"/>
            <a:ext cx="841064" cy="286798"/>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8A08CF60-476C-D840-939C-392AA698E94E}" type="TxLink">
              <a:rPr lang="en-US" sz="1050" b="1" i="0" u="none" strike="noStrike">
                <a:solidFill>
                  <a:schemeClr val="accent3">
                    <a:lumMod val="50000"/>
                  </a:schemeClr>
                </a:solidFill>
                <a:latin typeface="Calibri"/>
                <a:ea typeface="Calibri"/>
                <a:cs typeface="Calibri"/>
              </a:rPr>
              <a:pPr algn="ctr"/>
              <a:t>4,36%</a:t>
            </a:fld>
            <a:endParaRPr lang="fr-FR" sz="1050" b="1" i="0" u="none" strike="noStrike">
              <a:solidFill>
                <a:schemeClr val="accent3">
                  <a:lumMod val="50000"/>
                </a:schemeClr>
              </a:solidFill>
              <a:latin typeface="Calibri"/>
            </a:endParaRPr>
          </a:p>
        </xdr:txBody>
      </xdr:sp>
    </xdr:grpSp>
    <xdr:clientData/>
  </xdr:twoCellAnchor>
  <xdr:twoCellAnchor>
    <xdr:from>
      <xdr:col>0</xdr:col>
      <xdr:colOff>0</xdr:colOff>
      <xdr:row>177</xdr:row>
      <xdr:rowOff>72572</xdr:rowOff>
    </xdr:from>
    <xdr:to>
      <xdr:col>5</xdr:col>
      <xdr:colOff>2339340</xdr:colOff>
      <xdr:row>177</xdr:row>
      <xdr:rowOff>3488872</xdr:rowOff>
    </xdr:to>
    <xdr:grpSp>
      <xdr:nvGrpSpPr>
        <xdr:cNvPr id="62" name="Grouper 61"/>
        <xdr:cNvGrpSpPr/>
      </xdr:nvGrpSpPr>
      <xdr:grpSpPr>
        <a:xfrm>
          <a:off x="0" y="106269972"/>
          <a:ext cx="8367607" cy="3416300"/>
          <a:chOff x="0" y="111088715"/>
          <a:chExt cx="8399054" cy="3416300"/>
        </a:xfrm>
      </xdr:grpSpPr>
      <xdr:graphicFrame macro="">
        <xdr:nvGraphicFramePr>
          <xdr:cNvPr id="303" name="Graphique 1"/>
          <xdr:cNvGraphicFramePr>
            <a:graphicFrameLocks/>
          </xdr:cNvGraphicFramePr>
        </xdr:nvGraphicFramePr>
        <xdr:xfrm>
          <a:off x="0" y="111088715"/>
          <a:ext cx="8399054" cy="3416300"/>
        </xdr:xfrm>
        <a:graphic>
          <a:graphicData uri="http://schemas.openxmlformats.org/drawingml/2006/chart">
            <c:chart xmlns:c="http://schemas.openxmlformats.org/drawingml/2006/chart" xmlns:r="http://schemas.openxmlformats.org/officeDocument/2006/relationships" r:id="rId43"/>
          </a:graphicData>
        </a:graphic>
      </xdr:graphicFrame>
      <xdr:sp macro="" textlink="'DONNEES GENERIQUES A REMPLIR'!G111">
        <xdr:nvSpPr>
          <xdr:cNvPr id="304" name="ZoneTexte 303"/>
          <xdr:cNvSpPr txBox="1"/>
        </xdr:nvSpPr>
        <xdr:spPr>
          <a:xfrm>
            <a:off x="3291114" y="111649329"/>
            <a:ext cx="900669" cy="28679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85F44BC9-DED9-684F-AD2E-5B69267C80A0}" type="TxLink">
              <a:rPr lang="mr-IN" sz="1100" b="1" i="0" u="none" strike="noStrike">
                <a:solidFill>
                  <a:srgbClr val="FF0000"/>
                </a:solidFill>
                <a:latin typeface="Calibri"/>
                <a:ea typeface="Calibri"/>
                <a:cs typeface="Calibri"/>
              </a:rPr>
              <a:pPr algn="ctr"/>
              <a:t>-7,16%</a:t>
            </a:fld>
            <a:endParaRPr lang="fr-FR" sz="1200" b="1" i="0" u="none" strike="noStrike">
              <a:solidFill>
                <a:srgbClr val="FF0000"/>
              </a:solidFill>
              <a:latin typeface="Calibri"/>
            </a:endParaRPr>
          </a:p>
        </xdr:txBody>
      </xdr:sp>
      <xdr:sp macro="" textlink="'DONNEES GENERIQUES A REMPLIR'!G110">
        <xdr:nvSpPr>
          <xdr:cNvPr id="305" name="ZoneTexte 304"/>
          <xdr:cNvSpPr txBox="1"/>
        </xdr:nvSpPr>
        <xdr:spPr>
          <a:xfrm>
            <a:off x="3303814" y="112170029"/>
            <a:ext cx="900669" cy="28679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D6B90C57-0A6F-6F4E-B768-4205AFF5C469}" type="TxLink">
              <a:rPr lang="mr-IN" sz="1100" b="0" i="0" u="none" strike="noStrike">
                <a:solidFill>
                  <a:srgbClr val="FF0000"/>
                </a:solidFill>
                <a:latin typeface="Calibri"/>
                <a:ea typeface="Calibri"/>
                <a:cs typeface="Calibri"/>
              </a:rPr>
              <a:pPr algn="ctr"/>
              <a:t>-0,35%</a:t>
            </a:fld>
            <a:endParaRPr lang="fr-FR" sz="1200" b="0" i="0" u="none" strike="noStrike">
              <a:solidFill>
                <a:srgbClr val="FF0000"/>
              </a:solidFill>
              <a:latin typeface="Calibri"/>
            </a:endParaRPr>
          </a:p>
        </xdr:txBody>
      </xdr:sp>
      <xdr:sp macro="" textlink="'DONNEES GENERIQUES A REMPLIR'!G109">
        <xdr:nvSpPr>
          <xdr:cNvPr id="306" name="ZoneTexte 305"/>
          <xdr:cNvSpPr txBox="1"/>
        </xdr:nvSpPr>
        <xdr:spPr>
          <a:xfrm>
            <a:off x="3291114" y="112678029"/>
            <a:ext cx="900669" cy="28679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6A8D895-4865-7D42-A82E-A7D7D010A6EF}" type="TxLink">
              <a:rPr lang="mr-IN" sz="1100" b="0" i="0" u="none" strike="noStrike">
                <a:solidFill>
                  <a:srgbClr val="FF0000"/>
                </a:solidFill>
                <a:latin typeface="Calibri"/>
                <a:ea typeface="Calibri"/>
                <a:cs typeface="Calibri"/>
              </a:rPr>
              <a:pPr algn="ctr"/>
              <a:t>-0,59%</a:t>
            </a:fld>
            <a:endParaRPr lang="fr-FR" sz="1200" b="0" i="0" u="none" strike="noStrike">
              <a:solidFill>
                <a:srgbClr val="FF0000"/>
              </a:solidFill>
              <a:latin typeface="Calibri"/>
            </a:endParaRPr>
          </a:p>
        </xdr:txBody>
      </xdr:sp>
      <xdr:sp macro="" textlink="'DONNEES GENERIQUES A REMPLIR'!G108">
        <xdr:nvSpPr>
          <xdr:cNvPr id="307" name="ZoneTexte 306"/>
          <xdr:cNvSpPr txBox="1"/>
        </xdr:nvSpPr>
        <xdr:spPr>
          <a:xfrm>
            <a:off x="3303814" y="113211429"/>
            <a:ext cx="900669" cy="286798"/>
          </a:xfrm>
          <a:prstGeom prst="rect">
            <a:avLst/>
          </a:prstGeom>
          <a:ln>
            <a:solidFill>
              <a:schemeClr val="accent3">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93C0BD9A-0AB2-3145-A647-9D237BE23EB5}" type="TxLink">
              <a:rPr lang="en-US" sz="1100" b="0" i="0" u="none" strike="noStrike">
                <a:solidFill>
                  <a:schemeClr val="accent3">
                    <a:lumMod val="50000"/>
                  </a:schemeClr>
                </a:solidFill>
                <a:latin typeface="Calibri"/>
                <a:ea typeface="Calibri"/>
                <a:cs typeface="Calibri"/>
              </a:rPr>
              <a:pPr algn="ctr"/>
              <a:t>1,68%</a:t>
            </a:fld>
            <a:endParaRPr lang="fr-FR" sz="1200" b="0" i="0" u="none" strike="noStrike">
              <a:solidFill>
                <a:schemeClr val="accent3">
                  <a:lumMod val="50000"/>
                </a:schemeClr>
              </a:solidFill>
              <a:latin typeface="Calibri"/>
            </a:endParaRPr>
          </a:p>
        </xdr:txBody>
      </xdr:sp>
      <xdr:sp macro="" textlink="'DONNEES GENERIQUES A REMPLIR'!G107">
        <xdr:nvSpPr>
          <xdr:cNvPr id="308" name="ZoneTexte 307"/>
          <xdr:cNvSpPr txBox="1"/>
        </xdr:nvSpPr>
        <xdr:spPr>
          <a:xfrm>
            <a:off x="3303814" y="113719429"/>
            <a:ext cx="900669" cy="28679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C92AB083-6E04-9E4E-B545-D676AE86259A}" type="TxLink">
              <a:rPr lang="mr-IN" sz="1100" b="1" i="0" u="none" strike="noStrike">
                <a:solidFill>
                  <a:srgbClr val="FF0000"/>
                </a:solidFill>
                <a:latin typeface="Calibri"/>
                <a:ea typeface="Calibri"/>
                <a:cs typeface="Calibri"/>
              </a:rPr>
              <a:pPr algn="ctr"/>
              <a:t>-12,18%</a:t>
            </a:fld>
            <a:endParaRPr lang="fr-FR" sz="1200" b="1" i="0" u="none" strike="noStrike">
              <a:solidFill>
                <a:srgbClr val="FF0000"/>
              </a:solidFill>
              <a:latin typeface="Calibri"/>
            </a:endParaRPr>
          </a:p>
        </xdr:txBody>
      </xdr:sp>
    </xdr:grpSp>
    <xdr:clientData/>
  </xdr:twoCellAnchor>
  <xdr:twoCellAnchor>
    <xdr:from>
      <xdr:col>2</xdr:col>
      <xdr:colOff>571500</xdr:colOff>
      <xdr:row>115</xdr:row>
      <xdr:rowOff>650875</xdr:rowOff>
    </xdr:from>
    <xdr:to>
      <xdr:col>5</xdr:col>
      <xdr:colOff>1635125</xdr:colOff>
      <xdr:row>115</xdr:row>
      <xdr:rowOff>889000</xdr:rowOff>
    </xdr:to>
    <xdr:sp macro="" textlink="">
      <xdr:nvSpPr>
        <xdr:cNvPr id="309" name="ZoneTexte 308"/>
        <xdr:cNvSpPr txBox="1"/>
      </xdr:nvSpPr>
      <xdr:spPr>
        <a:xfrm>
          <a:off x="2936875" y="52562125"/>
          <a:ext cx="473075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r>
            <a:rPr lang="en-US" sz="1100" b="0" i="0" u="none" strike="noStrike">
              <a:solidFill>
                <a:srgbClr val="000000"/>
              </a:solidFill>
              <a:latin typeface="+mn-lt"/>
              <a:ea typeface="+mn-ea"/>
              <a:cs typeface="+mn-cs"/>
            </a:rPr>
            <a:t>N.B. Par défaut le personnel de rééducation est comptabilisé dans la filière soin.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0.49194</cdr:x>
      <cdr:y>0.18745</cdr:y>
    </cdr:from>
    <cdr:to>
      <cdr:x>0.49194</cdr:x>
      <cdr:y>0.96962</cdr:y>
    </cdr:to>
    <cdr:cxnSp macro="">
      <cdr:nvCxnSpPr>
        <cdr:cNvPr id="2" name="Connecteur droit 1"/>
        <cdr:cNvCxnSpPr/>
      </cdr:nvCxnSpPr>
      <cdr:spPr>
        <a:xfrm xmlns:a="http://schemas.openxmlformats.org/drawingml/2006/main">
          <a:off x="4176576" y="416364"/>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0.49164</cdr:x>
      <cdr:y>0.18746</cdr:y>
    </cdr:from>
    <cdr:to>
      <cdr:x>0.49164</cdr:x>
      <cdr:y>0.96963</cdr:y>
    </cdr:to>
    <cdr:cxnSp macro="">
      <cdr:nvCxnSpPr>
        <cdr:cNvPr id="3" name="Connecteur droit 2"/>
        <cdr:cNvCxnSpPr/>
      </cdr:nvCxnSpPr>
      <cdr:spPr>
        <a:xfrm xmlns:a="http://schemas.openxmlformats.org/drawingml/2006/main">
          <a:off x="4173060"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0.52212</cdr:x>
      <cdr:y>0.14438</cdr:y>
    </cdr:from>
    <cdr:to>
      <cdr:x>0.52385</cdr:x>
      <cdr:y>0.96105</cdr:y>
    </cdr:to>
    <cdr:cxnSp macro="">
      <cdr:nvCxnSpPr>
        <cdr:cNvPr id="2" name="Connecteur droit 1"/>
        <cdr:cNvCxnSpPr/>
      </cdr:nvCxnSpPr>
      <cdr:spPr>
        <a:xfrm xmlns:a="http://schemas.openxmlformats.org/drawingml/2006/main">
          <a:off x="4291196" y="572817"/>
          <a:ext cx="14218" cy="3240080"/>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4" Type="http://schemas.openxmlformats.org/officeDocument/2006/relationships/vmlDrawing" Target="../drawings/vmlDrawing2.vml"/><Relationship Id="rId5" Type="http://schemas.openxmlformats.org/officeDocument/2006/relationships/vmlDrawing" Target="../drawings/vmlDrawing3.vml"/><Relationship Id="rId6" Type="http://schemas.openxmlformats.org/officeDocument/2006/relationships/comments" Target="../comments1.xml"/><Relationship Id="rId1" Type="http://schemas.openxmlformats.org/officeDocument/2006/relationships/hyperlink" Target="http://www.anfh.fr/paca/mes-outils-en-ligne/les-cles-de-l-egalite" TargetMode="External"/><Relationship Id="rId2"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D13"/>
  <sheetViews>
    <sheetView view="pageBreakPreview" zoomScale="50" zoomScaleNormal="120" zoomScaleSheetLayoutView="50" zoomScalePageLayoutView="120" workbookViewId="0">
      <selection activeCell="A2" sqref="A2:D2"/>
    </sheetView>
  </sheetViews>
  <sheetFormatPr baseColWidth="10" defaultRowHeight="15" x14ac:dyDescent="0.2"/>
  <cols>
    <col min="1" max="1" width="8.5" customWidth="1"/>
    <col min="2" max="2" width="22.1640625" customWidth="1"/>
    <col min="3" max="3" width="64.5" customWidth="1"/>
    <col min="4" max="4" width="78.5" customWidth="1"/>
  </cols>
  <sheetData>
    <row r="1" spans="1:4" ht="88.5" customHeight="1" x14ac:dyDescent="0.2">
      <c r="A1" s="194" t="s">
        <v>77</v>
      </c>
      <c r="B1" s="194"/>
      <c r="C1" s="194"/>
      <c r="D1" s="194"/>
    </row>
    <row r="2" spans="1:4" ht="159" customHeight="1" x14ac:dyDescent="0.2">
      <c r="A2" s="195" t="s">
        <v>208</v>
      </c>
      <c r="B2" s="196"/>
      <c r="C2" s="196"/>
      <c r="D2" s="196"/>
    </row>
    <row r="3" spans="1:4" x14ac:dyDescent="0.2">
      <c r="A3" s="144"/>
    </row>
    <row r="4" spans="1:4" ht="33" customHeight="1" x14ac:dyDescent="0.2">
      <c r="A4" s="127" t="s">
        <v>140</v>
      </c>
      <c r="B4" s="127" t="s">
        <v>141</v>
      </c>
      <c r="C4" s="127" t="s">
        <v>142</v>
      </c>
      <c r="D4" s="146" t="s">
        <v>185</v>
      </c>
    </row>
    <row r="5" spans="1:4" ht="119.25" customHeight="1" x14ac:dyDescent="0.2">
      <c r="A5" s="200">
        <v>1</v>
      </c>
      <c r="B5" s="197" t="s">
        <v>143</v>
      </c>
      <c r="C5" s="128" t="s">
        <v>191</v>
      </c>
      <c r="D5" s="149" t="s">
        <v>205</v>
      </c>
    </row>
    <row r="6" spans="1:4" ht="249" customHeight="1" x14ac:dyDescent="0.2">
      <c r="A6" s="201"/>
      <c r="B6" s="198"/>
      <c r="C6" s="158" t="s">
        <v>186</v>
      </c>
      <c r="D6" s="148" t="s">
        <v>192</v>
      </c>
    </row>
    <row r="7" spans="1:4" ht="96" customHeight="1" x14ac:dyDescent="0.2">
      <c r="A7" s="202"/>
      <c r="B7" s="199"/>
      <c r="C7" s="158" t="s">
        <v>206</v>
      </c>
      <c r="D7" s="148" t="s">
        <v>207</v>
      </c>
    </row>
    <row r="8" spans="1:4" ht="57.75" customHeight="1" x14ac:dyDescent="0.2">
      <c r="A8" s="129">
        <v>2</v>
      </c>
      <c r="B8" s="150" t="s">
        <v>144</v>
      </c>
      <c r="C8" s="128" t="s">
        <v>183</v>
      </c>
      <c r="D8" s="171" t="s">
        <v>187</v>
      </c>
    </row>
    <row r="9" spans="1:4" ht="86.25" customHeight="1" x14ac:dyDescent="0.2">
      <c r="A9" s="127">
        <v>3</v>
      </c>
      <c r="B9" s="151" t="s">
        <v>145</v>
      </c>
      <c r="C9" s="128" t="s">
        <v>182</v>
      </c>
      <c r="D9" s="147"/>
    </row>
    <row r="10" spans="1:4" ht="59.25" customHeight="1" x14ac:dyDescent="0.2">
      <c r="A10" s="127">
        <v>4</v>
      </c>
      <c r="B10" s="151" t="s">
        <v>145</v>
      </c>
      <c r="C10" s="130" t="s">
        <v>146</v>
      </c>
      <c r="D10" s="147"/>
    </row>
    <row r="11" spans="1:4" ht="101.25" customHeight="1" x14ac:dyDescent="0.2">
      <c r="A11" s="127">
        <v>5</v>
      </c>
      <c r="B11" s="151" t="s">
        <v>145</v>
      </c>
      <c r="C11" s="128" t="s">
        <v>156</v>
      </c>
      <c r="D11" s="147"/>
    </row>
    <row r="13" spans="1:4" ht="273" customHeight="1" x14ac:dyDescent="0.2">
      <c r="A13" s="203" t="s">
        <v>209</v>
      </c>
      <c r="B13" s="203"/>
      <c r="C13" s="203"/>
      <c r="D13" s="203"/>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J340"/>
  <sheetViews>
    <sheetView zoomScale="110" zoomScaleNormal="110" zoomScalePageLayoutView="110" workbookViewId="0">
      <pane xSplit="2" ySplit="7" topLeftCell="C11" activePane="bottomRight" state="frozen"/>
      <selection pane="topRight" activeCell="C1" sqref="C1"/>
      <selection pane="bottomLeft" activeCell="A7" sqref="A7"/>
      <selection pane="bottomRight" activeCell="D30" sqref="D30:D34"/>
    </sheetView>
  </sheetViews>
  <sheetFormatPr baseColWidth="10" defaultColWidth="10.83203125" defaultRowHeight="15" x14ac:dyDescent="0.2"/>
  <cols>
    <col min="1" max="1" width="15.5" style="1" customWidth="1"/>
    <col min="2" max="2" width="23.83203125" style="1" customWidth="1"/>
    <col min="3" max="3" width="48.5" style="1" customWidth="1"/>
    <col min="4" max="4" width="12.5" style="21" customWidth="1"/>
    <col min="5" max="5" width="14.5" style="21" customWidth="1"/>
    <col min="6" max="6" width="15" style="21" customWidth="1"/>
    <col min="7" max="8" width="10" style="21" customWidth="1"/>
    <col min="9" max="9" width="10" style="91" customWidth="1"/>
    <col min="10" max="10" width="33.1640625" style="1" bestFit="1" customWidth="1"/>
    <col min="11" max="11" width="34.5" style="1" customWidth="1"/>
    <col min="12" max="16384" width="10.83203125" style="1"/>
  </cols>
  <sheetData>
    <row r="1" spans="1:36" x14ac:dyDescent="0.2">
      <c r="C1" s="4" t="s">
        <v>34</v>
      </c>
      <c r="D1" s="122"/>
      <c r="E1" s="122"/>
      <c r="F1" s="122"/>
      <c r="G1" s="122"/>
      <c r="H1" s="122"/>
      <c r="I1" s="123"/>
      <c r="K1" s="117"/>
    </row>
    <row r="2" spans="1:36" x14ac:dyDescent="0.2">
      <c r="C2" s="5" t="s">
        <v>35</v>
      </c>
      <c r="D2" s="115"/>
      <c r="E2" s="115"/>
      <c r="F2" s="115"/>
      <c r="G2" s="115"/>
      <c r="H2" s="115"/>
      <c r="I2" s="116"/>
      <c r="K2" s="117"/>
    </row>
    <row r="3" spans="1:36" x14ac:dyDescent="0.2">
      <c r="C3" s="6" t="s">
        <v>40</v>
      </c>
      <c r="D3" s="115"/>
      <c r="E3" s="115"/>
      <c r="F3" s="115"/>
      <c r="G3" s="115"/>
      <c r="H3" s="115"/>
      <c r="I3" s="116"/>
      <c r="K3" s="117"/>
    </row>
    <row r="4" spans="1:36" x14ac:dyDescent="0.2">
      <c r="C4" s="55" t="s">
        <v>39</v>
      </c>
      <c r="D4" s="115"/>
      <c r="E4" s="115"/>
      <c r="F4" s="115"/>
      <c r="G4" s="115"/>
      <c r="H4" s="115"/>
      <c r="I4" s="116"/>
      <c r="K4" s="117"/>
    </row>
    <row r="5" spans="1:36" ht="16" thickBot="1" x14ac:dyDescent="0.25">
      <c r="C5" s="118" t="s">
        <v>137</v>
      </c>
      <c r="D5" s="115"/>
      <c r="E5" s="115"/>
      <c r="F5" s="115"/>
      <c r="G5" s="115"/>
      <c r="H5" s="115"/>
      <c r="I5" s="116"/>
      <c r="K5" s="117"/>
    </row>
    <row r="6" spans="1:36" s="21" customFormat="1" ht="12.75" customHeight="1" x14ac:dyDescent="0.2">
      <c r="A6" s="121"/>
      <c r="B6" s="1"/>
      <c r="C6" s="54"/>
      <c r="D6" s="204" t="s">
        <v>166</v>
      </c>
      <c r="E6" s="205"/>
      <c r="F6" s="206"/>
      <c r="G6" s="204" t="s">
        <v>167</v>
      </c>
      <c r="H6" s="205"/>
      <c r="I6" s="206"/>
      <c r="J6" s="1"/>
      <c r="K6" s="117"/>
      <c r="L6" s="1"/>
      <c r="M6" s="1"/>
      <c r="N6" s="1"/>
      <c r="O6" s="1"/>
      <c r="P6" s="1"/>
      <c r="Q6" s="1"/>
      <c r="R6" s="1"/>
      <c r="S6" s="1"/>
      <c r="T6" s="1"/>
      <c r="U6" s="1"/>
      <c r="V6" s="1"/>
      <c r="W6" s="1"/>
      <c r="X6" s="1"/>
      <c r="Y6" s="1"/>
      <c r="Z6" s="1"/>
      <c r="AA6" s="1"/>
      <c r="AB6" s="1"/>
      <c r="AC6" s="1"/>
      <c r="AD6" s="1"/>
      <c r="AE6" s="1"/>
      <c r="AF6" s="1"/>
      <c r="AG6" s="1"/>
      <c r="AH6" s="1"/>
      <c r="AI6" s="1"/>
      <c r="AJ6" s="1"/>
    </row>
    <row r="7" spans="1:36" s="3" customFormat="1" ht="71.25" customHeight="1" x14ac:dyDescent="0.2">
      <c r="A7" s="120" t="s">
        <v>120</v>
      </c>
      <c r="B7" s="98" t="s">
        <v>121</v>
      </c>
      <c r="C7" s="56" t="s">
        <v>122</v>
      </c>
      <c r="D7" s="56" t="s">
        <v>1</v>
      </c>
      <c r="E7" s="56" t="s">
        <v>0</v>
      </c>
      <c r="F7" s="56" t="s">
        <v>2</v>
      </c>
      <c r="G7" s="56" t="s">
        <v>1</v>
      </c>
      <c r="H7" s="56" t="s">
        <v>0</v>
      </c>
      <c r="I7" s="87" t="s">
        <v>108</v>
      </c>
      <c r="J7" s="169" t="s">
        <v>202</v>
      </c>
    </row>
    <row r="8" spans="1:36" s="3" customFormat="1" ht="12" customHeight="1" x14ac:dyDescent="0.2">
      <c r="A8" s="102"/>
      <c r="B8" s="103"/>
      <c r="C8" s="104"/>
      <c r="D8" s="104"/>
      <c r="E8" s="104"/>
      <c r="F8" s="104"/>
      <c r="G8" s="104"/>
      <c r="H8" s="104"/>
      <c r="I8" s="105"/>
    </row>
    <row r="9" spans="1:36" s="2" customFormat="1" ht="27.75" customHeight="1" x14ac:dyDescent="0.2">
      <c r="A9" s="221" t="s">
        <v>109</v>
      </c>
      <c r="B9" s="214" t="s">
        <v>78</v>
      </c>
      <c r="C9" s="215"/>
      <c r="D9" s="215"/>
      <c r="E9" s="215"/>
      <c r="F9" s="215"/>
      <c r="G9" s="215"/>
      <c r="H9" s="215"/>
      <c r="I9" s="216"/>
    </row>
    <row r="10" spans="1:36" ht="16" customHeight="1" x14ac:dyDescent="0.2">
      <c r="A10" s="222"/>
      <c r="B10" s="224" t="s">
        <v>96</v>
      </c>
      <c r="C10" s="57" t="s">
        <v>3</v>
      </c>
      <c r="D10" s="175">
        <v>1973.33</v>
      </c>
      <c r="E10" s="58">
        <v>472.09</v>
      </c>
      <c r="F10" s="59">
        <f>D10+E10</f>
        <v>2445.42</v>
      </c>
      <c r="G10" s="60">
        <f>D10/F10</f>
        <v>0.80694931749965237</v>
      </c>
      <c r="H10" s="60">
        <f>E10/F10</f>
        <v>0.19305068250034757</v>
      </c>
      <c r="I10" s="88">
        <f>G10+H10</f>
        <v>1</v>
      </c>
    </row>
    <row r="11" spans="1:36" ht="16" customHeight="1" x14ac:dyDescent="0.2">
      <c r="A11" s="222"/>
      <c r="B11" s="224"/>
      <c r="C11" s="57" t="s">
        <v>4</v>
      </c>
      <c r="D11" s="161">
        <v>1852.58</v>
      </c>
      <c r="E11" s="161">
        <v>445.35</v>
      </c>
      <c r="F11" s="164">
        <f>D11+E11</f>
        <v>2297.9299999999998</v>
      </c>
      <c r="G11" s="60">
        <f>D11/F11</f>
        <v>0.80619514084415111</v>
      </c>
      <c r="H11" s="60">
        <f>E11/F11</f>
        <v>0.193804859155849</v>
      </c>
      <c r="I11" s="88">
        <f t="shared" ref="I11:I13" si="0">G11+H11</f>
        <v>1</v>
      </c>
    </row>
    <row r="12" spans="1:36" ht="16" customHeight="1" x14ac:dyDescent="0.2">
      <c r="A12" s="222"/>
      <c r="B12" s="224"/>
      <c r="C12" s="57" t="s">
        <v>11</v>
      </c>
      <c r="D12" s="63">
        <f>1973.33-D13</f>
        <v>1544.5</v>
      </c>
      <c r="E12" s="63">
        <f>472.09-E13</f>
        <v>426.51</v>
      </c>
      <c r="F12" s="59">
        <f>D12+E12</f>
        <v>1971.01</v>
      </c>
      <c r="G12" s="60">
        <f>D12/F12</f>
        <v>0.78360840381327335</v>
      </c>
      <c r="H12" s="60">
        <f>E12/F12</f>
        <v>0.2163915961867266</v>
      </c>
      <c r="I12" s="88">
        <f t="shared" si="0"/>
        <v>1</v>
      </c>
    </row>
    <row r="13" spans="1:36" ht="16" customHeight="1" x14ac:dyDescent="0.2">
      <c r="A13" s="222"/>
      <c r="B13" s="224"/>
      <c r="C13" s="57" t="s">
        <v>12</v>
      </c>
      <c r="D13" s="63">
        <v>428.83</v>
      </c>
      <c r="E13" s="63">
        <v>45.58</v>
      </c>
      <c r="F13" s="59">
        <f>D13+E13</f>
        <v>474.40999999999997</v>
      </c>
      <c r="G13" s="60">
        <f>D13/F13</f>
        <v>0.90392276722666054</v>
      </c>
      <c r="H13" s="60">
        <f>E13/F13</f>
        <v>9.6077232773339516E-2</v>
      </c>
      <c r="I13" s="88">
        <f t="shared" si="0"/>
        <v>1</v>
      </c>
    </row>
    <row r="14" spans="1:36" ht="2.25" customHeight="1" x14ac:dyDescent="0.2">
      <c r="A14" s="222"/>
      <c r="B14" s="67"/>
      <c r="C14" s="58"/>
      <c r="D14" s="58"/>
      <c r="E14" s="58"/>
      <c r="F14" s="58"/>
      <c r="G14" s="58"/>
      <c r="H14" s="58"/>
      <c r="I14" s="89"/>
    </row>
    <row r="15" spans="1:36" s="2" customFormat="1" ht="27.75" customHeight="1" x14ac:dyDescent="0.2">
      <c r="A15" s="222"/>
      <c r="B15" s="214" t="s">
        <v>81</v>
      </c>
      <c r="C15" s="215"/>
      <c r="D15" s="215"/>
      <c r="E15" s="215"/>
      <c r="F15" s="215"/>
      <c r="G15" s="215"/>
      <c r="H15" s="215"/>
      <c r="I15" s="216"/>
    </row>
    <row r="16" spans="1:36" ht="16" customHeight="1" x14ac:dyDescent="0.2">
      <c r="A16" s="222"/>
      <c r="B16" s="224" t="s">
        <v>97</v>
      </c>
      <c r="C16" s="61" t="s">
        <v>171</v>
      </c>
      <c r="D16" s="163">
        <v>55.73</v>
      </c>
      <c r="E16" s="163">
        <v>61.22</v>
      </c>
      <c r="F16" s="59">
        <f>D16+E16</f>
        <v>116.94999999999999</v>
      </c>
      <c r="G16" s="60">
        <f>D16/F16</f>
        <v>0.47652843095339892</v>
      </c>
      <c r="H16" s="60">
        <f>E16/F16</f>
        <v>0.52347156904660119</v>
      </c>
      <c r="I16" s="88">
        <f>G16+H16</f>
        <v>1</v>
      </c>
      <c r="J16" s="178"/>
    </row>
    <row r="17" spans="1:12" ht="16" customHeight="1" x14ac:dyDescent="0.2">
      <c r="A17" s="222"/>
      <c r="B17" s="224"/>
      <c r="C17" s="61" t="s">
        <v>172</v>
      </c>
      <c r="D17" s="174">
        <v>2.35</v>
      </c>
      <c r="E17" s="58">
        <v>5.0199999999999996</v>
      </c>
      <c r="F17" s="162">
        <f>D17+E17</f>
        <v>7.3699999999999992</v>
      </c>
      <c r="G17" s="60">
        <f>D17/F17</f>
        <v>0.31886024423337861</v>
      </c>
      <c r="H17" s="60">
        <f>E17/F17</f>
        <v>0.68113975576662145</v>
      </c>
      <c r="I17" s="88">
        <f t="shared" ref="I17:I18" si="1">G17+H17</f>
        <v>1</v>
      </c>
      <c r="J17" s="177"/>
    </row>
    <row r="18" spans="1:12" ht="16" customHeight="1" x14ac:dyDescent="0.2">
      <c r="A18" s="222"/>
      <c r="B18" s="224"/>
      <c r="C18" s="61" t="s">
        <v>139</v>
      </c>
      <c r="D18" s="174">
        <v>25.23</v>
      </c>
      <c r="E18" s="174">
        <v>21.17</v>
      </c>
      <c r="F18" s="162">
        <f>D18+E18</f>
        <v>46.400000000000006</v>
      </c>
      <c r="G18" s="60">
        <f>D18/F18</f>
        <v>0.54374999999999996</v>
      </c>
      <c r="H18" s="60">
        <f>E18/F18</f>
        <v>0.45624999999999999</v>
      </c>
      <c r="I18" s="88">
        <f t="shared" si="1"/>
        <v>1</v>
      </c>
    </row>
    <row r="19" spans="1:12" ht="2.25" customHeight="1" x14ac:dyDescent="0.2">
      <c r="A19" s="222"/>
      <c r="B19" s="224"/>
      <c r="C19" s="58"/>
      <c r="D19" s="58"/>
      <c r="E19" s="58"/>
      <c r="F19" s="58"/>
      <c r="G19" s="58"/>
      <c r="H19" s="58"/>
      <c r="I19" s="89"/>
    </row>
    <row r="20" spans="1:12" ht="16" customHeight="1" x14ac:dyDescent="0.2">
      <c r="A20" s="222"/>
      <c r="B20" s="224"/>
      <c r="C20" s="62" t="s">
        <v>177</v>
      </c>
      <c r="D20" s="58">
        <v>1538.96</v>
      </c>
      <c r="E20" s="58">
        <v>283.77999999999997</v>
      </c>
      <c r="F20" s="59">
        <f>D20+E20</f>
        <v>1822.74</v>
      </c>
      <c r="G20" s="60">
        <f>D20/F20</f>
        <v>0.84431131154196426</v>
      </c>
      <c r="H20" s="60">
        <f>E20/F20</f>
        <v>0.15568868845803568</v>
      </c>
      <c r="I20" s="88">
        <f>G20+H20</f>
        <v>1</v>
      </c>
      <c r="J20" s="178"/>
    </row>
    <row r="21" spans="1:12" ht="16" customHeight="1" x14ac:dyDescent="0.2">
      <c r="A21" s="222"/>
      <c r="B21" s="224"/>
      <c r="C21" s="62" t="s">
        <v>6</v>
      </c>
      <c r="D21" s="58">
        <v>30.58</v>
      </c>
      <c r="E21" s="58">
        <v>24.79</v>
      </c>
      <c r="F21" s="59">
        <f>D21+E21</f>
        <v>55.37</v>
      </c>
      <c r="G21" s="60">
        <f>D21/F21</f>
        <v>0.55228463066642586</v>
      </c>
      <c r="H21" s="60">
        <f>E21/F21</f>
        <v>0.44771536933357414</v>
      </c>
      <c r="I21" s="88">
        <f t="shared" ref="I21:I22" si="2">G21+H21</f>
        <v>1</v>
      </c>
      <c r="J21" s="178"/>
    </row>
    <row r="22" spans="1:12" ht="16" customHeight="1" x14ac:dyDescent="0.2">
      <c r="A22" s="222"/>
      <c r="B22" s="224"/>
      <c r="C22" s="62" t="s">
        <v>5</v>
      </c>
      <c r="D22" s="58">
        <v>199.73</v>
      </c>
      <c r="E22" s="58">
        <v>49.37</v>
      </c>
      <c r="F22" s="59">
        <f>D22+E22</f>
        <v>249.1</v>
      </c>
      <c r="G22" s="60">
        <f>D22/F22</f>
        <v>0.80180650341228421</v>
      </c>
      <c r="H22" s="60">
        <f>E22/F22</f>
        <v>0.19819349658771576</v>
      </c>
      <c r="I22" s="88">
        <f t="shared" si="2"/>
        <v>1</v>
      </c>
      <c r="J22" s="178"/>
    </row>
    <row r="23" spans="1:12" ht="2.25" customHeight="1" x14ac:dyDescent="0.2">
      <c r="A23" s="222"/>
      <c r="B23" s="67"/>
      <c r="C23" s="58"/>
      <c r="D23" s="58"/>
      <c r="E23" s="58"/>
      <c r="F23" s="58"/>
      <c r="G23" s="58"/>
      <c r="H23" s="58"/>
      <c r="I23" s="89"/>
    </row>
    <row r="24" spans="1:12" ht="22" customHeight="1" x14ac:dyDescent="0.2">
      <c r="A24" s="222"/>
      <c r="B24" s="67"/>
      <c r="C24" s="166" t="s">
        <v>194</v>
      </c>
      <c r="D24" s="166"/>
      <c r="E24" s="166"/>
      <c r="F24" s="168">
        <f>SUM(F16:F23)</f>
        <v>2297.9299999999998</v>
      </c>
      <c r="G24" s="166"/>
      <c r="H24" s="166"/>
      <c r="I24" s="167"/>
      <c r="J24" s="169" t="str">
        <f>IF(F24=F11,"VRAI","FAUX")</f>
        <v>VRAI</v>
      </c>
    </row>
    <row r="25" spans="1:12" ht="28.5" customHeight="1" x14ac:dyDescent="0.2">
      <c r="A25" s="222"/>
      <c r="B25" s="214" t="s">
        <v>82</v>
      </c>
      <c r="C25" s="215"/>
      <c r="D25" s="215"/>
      <c r="E25" s="215"/>
      <c r="F25" s="215"/>
      <c r="G25" s="215"/>
      <c r="H25" s="215"/>
      <c r="I25" s="216"/>
    </row>
    <row r="26" spans="1:12" ht="16" customHeight="1" x14ac:dyDescent="0.2">
      <c r="A26" s="222"/>
      <c r="B26" s="224" t="s">
        <v>97</v>
      </c>
      <c r="C26" s="62" t="s">
        <v>36</v>
      </c>
      <c r="D26" s="99">
        <v>598.91999999999996</v>
      </c>
      <c r="E26" s="99">
        <v>68.19</v>
      </c>
      <c r="F26" s="164">
        <f>D26+E26</f>
        <v>667.1099999999999</v>
      </c>
      <c r="G26" s="60">
        <f>D26/F26</f>
        <v>0.89778297432207588</v>
      </c>
      <c r="H26" s="60">
        <f>E26/F26</f>
        <v>0.10221702567792419</v>
      </c>
      <c r="I26" s="88">
        <f>G26+H26</f>
        <v>1</v>
      </c>
    </row>
    <row r="27" spans="1:12" ht="16" customHeight="1" x14ac:dyDescent="0.2">
      <c r="A27" s="222"/>
      <c r="B27" s="224"/>
      <c r="C27" s="62" t="s">
        <v>37</v>
      </c>
      <c r="D27" s="99">
        <v>231.23</v>
      </c>
      <c r="E27" s="99">
        <v>35.68</v>
      </c>
      <c r="F27" s="164">
        <f>D27+E27</f>
        <v>266.90999999999997</v>
      </c>
      <c r="G27" s="60">
        <f>D27/F27</f>
        <v>0.86632198119216219</v>
      </c>
      <c r="H27" s="60">
        <f>E27/F27</f>
        <v>0.13367801880783786</v>
      </c>
      <c r="I27" s="88">
        <f t="shared" ref="I27:I28" si="3">G27+H27</f>
        <v>1</v>
      </c>
      <c r="J27" s="1" t="s">
        <v>195</v>
      </c>
      <c r="K27" s="1" t="s">
        <v>196</v>
      </c>
    </row>
    <row r="28" spans="1:12" ht="16" customHeight="1" x14ac:dyDescent="0.2">
      <c r="A28" s="222"/>
      <c r="B28" s="224"/>
      <c r="C28" s="62" t="s">
        <v>38</v>
      </c>
      <c r="D28" s="99">
        <v>938.86</v>
      </c>
      <c r="E28" s="99">
        <v>254.07</v>
      </c>
      <c r="F28" s="164">
        <f>D28+E28</f>
        <v>1192.93</v>
      </c>
      <c r="G28" s="60">
        <f>D28/F28</f>
        <v>0.78702019397617629</v>
      </c>
      <c r="H28" s="60">
        <f>E28/F28</f>
        <v>0.21297980602382369</v>
      </c>
      <c r="I28" s="88">
        <f t="shared" si="3"/>
        <v>1</v>
      </c>
      <c r="J28" s="160" t="s">
        <v>197</v>
      </c>
      <c r="K28" s="1" t="s">
        <v>193</v>
      </c>
    </row>
    <row r="29" spans="1:12" ht="2.25" customHeight="1" x14ac:dyDescent="0.2">
      <c r="A29" s="222"/>
      <c r="B29" s="224"/>
      <c r="C29" s="63"/>
      <c r="D29" s="58"/>
      <c r="E29" s="58"/>
      <c r="F29" s="58"/>
      <c r="G29" s="58"/>
      <c r="H29" s="58"/>
      <c r="I29" s="89"/>
    </row>
    <row r="30" spans="1:12" ht="16" customHeight="1" x14ac:dyDescent="0.2">
      <c r="A30" s="222"/>
      <c r="B30" s="224"/>
      <c r="C30" s="62" t="s">
        <v>124</v>
      </c>
      <c r="D30" s="99">
        <v>209.86</v>
      </c>
      <c r="E30" s="99">
        <v>14.84</v>
      </c>
      <c r="F30" s="59">
        <f>D30+E30</f>
        <v>224.70000000000002</v>
      </c>
      <c r="G30" s="60">
        <f>D30/F30</f>
        <v>0.93395638629283484</v>
      </c>
      <c r="H30" s="60">
        <f>E30/F30</f>
        <v>6.6043613707165105E-2</v>
      </c>
      <c r="I30" s="88">
        <f>G30+H30</f>
        <v>1</v>
      </c>
    </row>
    <row r="31" spans="1:12" ht="16" customHeight="1" x14ac:dyDescent="0.2">
      <c r="A31" s="222"/>
      <c r="B31" s="224"/>
      <c r="C31" s="62" t="s">
        <v>123</v>
      </c>
      <c r="D31" s="99">
        <v>1387</v>
      </c>
      <c r="E31" s="99">
        <v>152.94999999999999</v>
      </c>
      <c r="F31" s="59">
        <f>D31+E31</f>
        <v>1539.95</v>
      </c>
      <c r="G31" s="60">
        <f>D31/F31</f>
        <v>0.90067859346082657</v>
      </c>
      <c r="H31" s="60">
        <f>E31/F31</f>
        <v>9.9321406539173346E-2</v>
      </c>
      <c r="I31" s="119">
        <f t="shared" ref="I31:I33" si="4">G31+H31</f>
        <v>0.99999999999999989</v>
      </c>
      <c r="J31" s="124"/>
      <c r="K31" s="125"/>
    </row>
    <row r="32" spans="1:12" ht="16" customHeight="1" x14ac:dyDescent="0.2">
      <c r="A32" s="222"/>
      <c r="B32" s="224"/>
      <c r="C32" s="62" t="s">
        <v>126</v>
      </c>
      <c r="D32" s="99">
        <v>14.89</v>
      </c>
      <c r="E32" s="99">
        <v>3.41</v>
      </c>
      <c r="F32" s="59">
        <f>D32+E32</f>
        <v>18.3</v>
      </c>
      <c r="G32" s="60">
        <f>D32/F32</f>
        <v>0.8136612021857923</v>
      </c>
      <c r="H32" s="60">
        <f>E32/F32</f>
        <v>0.18633879781420765</v>
      </c>
      <c r="I32" s="88">
        <f t="shared" si="4"/>
        <v>1</v>
      </c>
      <c r="K32" s="125"/>
      <c r="L32" s="125"/>
    </row>
    <row r="33" spans="1:11" ht="16" customHeight="1" x14ac:dyDescent="0.2">
      <c r="A33" s="222"/>
      <c r="B33" s="224"/>
      <c r="C33" s="62" t="s">
        <v>125</v>
      </c>
      <c r="D33" s="99">
        <v>92.48</v>
      </c>
      <c r="E33" s="99">
        <v>19.13</v>
      </c>
      <c r="F33" s="59">
        <f>D33+E33</f>
        <v>111.61</v>
      </c>
      <c r="G33" s="60">
        <f>D33/F33</f>
        <v>0.8285995878505511</v>
      </c>
      <c r="H33" s="60">
        <f>E33/F33</f>
        <v>0.17140041214944896</v>
      </c>
      <c r="I33" s="88">
        <f t="shared" si="4"/>
        <v>1</v>
      </c>
      <c r="J33" s="160" t="s">
        <v>199</v>
      </c>
      <c r="K33" s="1" t="s">
        <v>198</v>
      </c>
    </row>
    <row r="34" spans="1:11" ht="16" customHeight="1" x14ac:dyDescent="0.2">
      <c r="A34" s="223"/>
      <c r="B34" s="224"/>
      <c r="C34" s="62" t="s">
        <v>127</v>
      </c>
      <c r="D34" s="99">
        <v>64.790000000000006</v>
      </c>
      <c r="E34" s="99">
        <v>167.6</v>
      </c>
      <c r="F34" s="59">
        <f>D34+E34</f>
        <v>232.39</v>
      </c>
      <c r="G34" s="60">
        <f>D34/F34</f>
        <v>0.27879857136709846</v>
      </c>
      <c r="H34" s="60">
        <f>E34/F34</f>
        <v>0.7212014286329016</v>
      </c>
      <c r="I34" s="88">
        <f t="shared" ref="I34" si="5">G34+H34</f>
        <v>1</v>
      </c>
      <c r="J34" s="160" t="s">
        <v>200</v>
      </c>
      <c r="K34" s="1" t="s">
        <v>193</v>
      </c>
    </row>
    <row r="35" spans="1:11" ht="2.25" customHeight="1" x14ac:dyDescent="0.2">
      <c r="A35" s="85"/>
      <c r="B35" s="64"/>
      <c r="C35" s="63"/>
      <c r="D35" s="58"/>
      <c r="E35" s="58"/>
      <c r="F35" s="58"/>
      <c r="G35" s="58"/>
      <c r="H35" s="58"/>
      <c r="I35" s="89"/>
    </row>
    <row r="36" spans="1:11" ht="21" customHeight="1" x14ac:dyDescent="0.2">
      <c r="A36" s="85"/>
      <c r="B36" s="165"/>
      <c r="C36" s="166" t="s">
        <v>201</v>
      </c>
      <c r="D36" s="166"/>
      <c r="E36" s="166"/>
      <c r="F36" s="168" t="str">
        <f>IF(SUM(F30:F34)=(SUM(F26:F28)),"VRAI","FAUX")</f>
        <v>VRAI</v>
      </c>
      <c r="G36" s="166"/>
      <c r="H36" s="166"/>
      <c r="I36" s="167"/>
    </row>
    <row r="37" spans="1:11" ht="28.5" customHeight="1" x14ac:dyDescent="0.2">
      <c r="A37" s="226" t="s">
        <v>109</v>
      </c>
      <c r="B37" s="218" t="s">
        <v>48</v>
      </c>
      <c r="C37" s="219"/>
      <c r="D37" s="219"/>
      <c r="E37" s="219"/>
      <c r="F37" s="219"/>
      <c r="G37" s="219"/>
      <c r="H37" s="219"/>
      <c r="I37" s="220"/>
    </row>
    <row r="38" spans="1:11" ht="16" customHeight="1" x14ac:dyDescent="0.2">
      <c r="A38" s="227"/>
      <c r="B38" s="69" t="s">
        <v>97</v>
      </c>
      <c r="C38" s="61" t="s">
        <v>23</v>
      </c>
      <c r="D38" s="58">
        <v>43.22</v>
      </c>
      <c r="E38" s="58">
        <v>49.36</v>
      </c>
      <c r="F38" s="59">
        <f>AVERAGE(D38:E38)</f>
        <v>46.29</v>
      </c>
      <c r="G38" s="59"/>
      <c r="H38" s="59"/>
      <c r="I38" s="88"/>
    </row>
    <row r="39" spans="1:11" ht="2.25" customHeight="1" x14ac:dyDescent="0.2">
      <c r="A39" s="221" t="s">
        <v>13</v>
      </c>
      <c r="B39" s="64"/>
      <c r="C39" s="63"/>
      <c r="D39" s="58"/>
      <c r="E39" s="58"/>
      <c r="F39" s="58"/>
      <c r="G39" s="58"/>
      <c r="H39" s="58"/>
      <c r="I39" s="89"/>
    </row>
    <row r="40" spans="1:11" ht="16" customHeight="1" x14ac:dyDescent="0.2">
      <c r="A40" s="222"/>
      <c r="B40" s="209" t="s">
        <v>203</v>
      </c>
      <c r="C40" s="62" t="s">
        <v>41</v>
      </c>
      <c r="D40" s="63">
        <v>97.92</v>
      </c>
      <c r="E40" s="63">
        <v>22.08</v>
      </c>
      <c r="F40" s="59">
        <f>D40+E40</f>
        <v>120</v>
      </c>
      <c r="G40" s="60">
        <f>D40/F40</f>
        <v>0.81600000000000006</v>
      </c>
      <c r="H40" s="60">
        <f>E40/F40</f>
        <v>0.184</v>
      </c>
      <c r="I40" s="88">
        <f t="shared" ref="I40" si="6">G40+H40</f>
        <v>1</v>
      </c>
    </row>
    <row r="41" spans="1:11" ht="16" customHeight="1" x14ac:dyDescent="0.2">
      <c r="A41" s="222"/>
      <c r="B41" s="209"/>
      <c r="C41" s="62" t="s">
        <v>42</v>
      </c>
      <c r="D41" s="63">
        <v>879.33</v>
      </c>
      <c r="E41" s="63">
        <v>146.08000000000001</v>
      </c>
      <c r="F41" s="59">
        <f>D41+E41</f>
        <v>1025.4100000000001</v>
      </c>
      <c r="G41" s="60">
        <f>D41/F41</f>
        <v>0.85753991086492232</v>
      </c>
      <c r="H41" s="60">
        <f>E41/F41</f>
        <v>0.14246008913507768</v>
      </c>
      <c r="I41" s="88">
        <f t="shared" ref="I41:I43" si="7">G41+H41</f>
        <v>1</v>
      </c>
    </row>
    <row r="42" spans="1:11" ht="16" customHeight="1" x14ac:dyDescent="0.2">
      <c r="A42" s="222"/>
      <c r="B42" s="209"/>
      <c r="C42" s="62" t="s">
        <v>43</v>
      </c>
      <c r="D42" s="63">
        <v>701.33</v>
      </c>
      <c r="E42" s="63">
        <v>148.26</v>
      </c>
      <c r="F42" s="59">
        <f>D42+E42</f>
        <v>849.59</v>
      </c>
      <c r="G42" s="60">
        <f>D42/F42</f>
        <v>0.82549229628409004</v>
      </c>
      <c r="H42" s="60">
        <f>E42/F42</f>
        <v>0.17450770371591001</v>
      </c>
      <c r="I42" s="88">
        <f t="shared" si="7"/>
        <v>1</v>
      </c>
    </row>
    <row r="43" spans="1:11" ht="16" customHeight="1" x14ac:dyDescent="0.2">
      <c r="A43" s="223"/>
      <c r="B43" s="209"/>
      <c r="C43" s="62" t="s">
        <v>44</v>
      </c>
      <c r="D43" s="63">
        <v>205.67</v>
      </c>
      <c r="E43" s="63">
        <v>48.5</v>
      </c>
      <c r="F43" s="59">
        <f>D43+E43</f>
        <v>254.17</v>
      </c>
      <c r="G43" s="60">
        <f>D43/F43</f>
        <v>0.80918283038910965</v>
      </c>
      <c r="H43" s="60">
        <f>E43/F43</f>
        <v>0.19081716961089035</v>
      </c>
      <c r="I43" s="88">
        <f t="shared" si="7"/>
        <v>1</v>
      </c>
      <c r="J43" s="169" t="str">
        <f>IF(SUM(F40:F43)=F10,"VRAI","FAUX")</f>
        <v>FAUX</v>
      </c>
      <c r="K43" s="170" t="s">
        <v>204</v>
      </c>
    </row>
    <row r="44" spans="1:11" ht="2.25" customHeight="1" x14ac:dyDescent="0.2">
      <c r="A44" s="228"/>
      <c r="B44" s="64"/>
      <c r="C44" s="63"/>
      <c r="D44" s="58"/>
      <c r="E44" s="58"/>
      <c r="F44" s="58"/>
      <c r="G44" s="58"/>
      <c r="H44" s="58"/>
      <c r="I44" s="89"/>
    </row>
    <row r="45" spans="1:11" ht="16" customHeight="1" x14ac:dyDescent="0.2">
      <c r="A45" s="229"/>
      <c r="B45" s="209" t="s">
        <v>98</v>
      </c>
      <c r="C45" s="62" t="s">
        <v>124</v>
      </c>
      <c r="D45" s="58">
        <v>44.48</v>
      </c>
      <c r="E45" s="58">
        <v>40.94</v>
      </c>
      <c r="F45" s="59">
        <f>AVERAGE(D45:E45)</f>
        <v>42.709999999999994</v>
      </c>
      <c r="G45" s="60"/>
      <c r="H45" s="60"/>
      <c r="I45" s="88"/>
    </row>
    <row r="46" spans="1:11" ht="16" customHeight="1" x14ac:dyDescent="0.2">
      <c r="A46" s="229"/>
      <c r="B46" s="209"/>
      <c r="C46" s="62" t="s">
        <v>123</v>
      </c>
      <c r="D46" s="58">
        <v>38.840000000000003</v>
      </c>
      <c r="E46" s="58">
        <v>39.380000000000003</v>
      </c>
      <c r="F46" s="59">
        <f>AVERAGE(D46:E46)</f>
        <v>39.11</v>
      </c>
      <c r="G46" s="60"/>
      <c r="H46" s="60"/>
      <c r="I46" s="88"/>
    </row>
    <row r="47" spans="1:11" ht="16" customHeight="1" x14ac:dyDescent="0.2">
      <c r="A47" s="229"/>
      <c r="B47" s="209"/>
      <c r="C47" s="62" t="s">
        <v>126</v>
      </c>
      <c r="D47" s="58">
        <v>42.2</v>
      </c>
      <c r="E47" s="58">
        <v>37</v>
      </c>
      <c r="F47" s="59">
        <f>AVERAGE(D47:E47)</f>
        <v>39.6</v>
      </c>
      <c r="G47" s="60"/>
      <c r="H47" s="60"/>
      <c r="I47" s="88"/>
    </row>
    <row r="48" spans="1:11" ht="16" customHeight="1" x14ac:dyDescent="0.2">
      <c r="A48" s="229"/>
      <c r="B48" s="209"/>
      <c r="C48" s="62" t="s">
        <v>125</v>
      </c>
      <c r="D48" s="58">
        <v>41.74</v>
      </c>
      <c r="E48" s="58">
        <v>35.43</v>
      </c>
      <c r="F48" s="59">
        <f>AVERAGE(D48:E48)</f>
        <v>38.585000000000001</v>
      </c>
      <c r="G48" s="60"/>
      <c r="H48" s="60"/>
      <c r="I48" s="88"/>
    </row>
    <row r="49" spans="1:36" ht="16" customHeight="1" x14ac:dyDescent="0.2">
      <c r="A49" s="230"/>
      <c r="B49" s="209"/>
      <c r="C49" s="62" t="s">
        <v>127</v>
      </c>
      <c r="D49" s="58">
        <v>38.56</v>
      </c>
      <c r="E49" s="58">
        <v>41.76</v>
      </c>
      <c r="F49" s="59">
        <f>AVERAGE(D49:E49)</f>
        <v>40.159999999999997</v>
      </c>
      <c r="G49" s="60"/>
      <c r="H49" s="60"/>
      <c r="I49" s="88"/>
    </row>
    <row r="50" spans="1:36" s="21" customFormat="1" ht="2.25" customHeight="1" x14ac:dyDescent="0.2">
      <c r="A50" s="84"/>
      <c r="B50" s="70"/>
      <c r="C50" s="58"/>
      <c r="D50" s="58"/>
      <c r="E50" s="58"/>
      <c r="F50" s="58"/>
      <c r="G50" s="58"/>
      <c r="H50" s="58"/>
      <c r="I50" s="89"/>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28.5" customHeight="1" x14ac:dyDescent="0.2">
      <c r="A51" s="221" t="s">
        <v>18</v>
      </c>
      <c r="B51" s="214" t="s">
        <v>84</v>
      </c>
      <c r="C51" s="215"/>
      <c r="D51" s="215"/>
      <c r="E51" s="215"/>
      <c r="F51" s="215"/>
      <c r="G51" s="215"/>
      <c r="H51" s="215"/>
      <c r="I51" s="216"/>
    </row>
    <row r="52" spans="1:36" ht="16" customHeight="1" x14ac:dyDescent="0.2">
      <c r="A52" s="222"/>
      <c r="B52" s="211" t="s">
        <v>95</v>
      </c>
      <c r="C52" s="62" t="s">
        <v>10</v>
      </c>
      <c r="D52" s="63">
        <v>407.25</v>
      </c>
      <c r="E52" s="63">
        <v>12.83</v>
      </c>
      <c r="F52" s="59">
        <f>D52+E52</f>
        <v>420.08</v>
      </c>
      <c r="G52" s="60">
        <f>D52/F52</f>
        <v>0.96945819843839276</v>
      </c>
      <c r="H52" s="60">
        <f>E52/F52</f>
        <v>3.0541801561607313E-2</v>
      </c>
      <c r="I52" s="88">
        <f t="shared" ref="I52" si="8">G52+H52</f>
        <v>1</v>
      </c>
    </row>
    <row r="53" spans="1:36" ht="16" customHeight="1" x14ac:dyDescent="0.2">
      <c r="A53" s="222"/>
      <c r="B53" s="213"/>
      <c r="C53" s="62" t="s">
        <v>9</v>
      </c>
      <c r="D53" s="173">
        <f>1884.25-D52</f>
        <v>1477</v>
      </c>
      <c r="E53" s="173">
        <f>364.92-E52</f>
        <v>352.09000000000003</v>
      </c>
      <c r="F53" s="59">
        <f>D53+E53</f>
        <v>1829.0900000000001</v>
      </c>
      <c r="G53" s="60">
        <f>D53/F53</f>
        <v>0.8075053715235444</v>
      </c>
      <c r="H53" s="60">
        <f>E53/F53</f>
        <v>0.19249462847645551</v>
      </c>
      <c r="I53" s="88">
        <f t="shared" ref="I53" si="9">G53+H53</f>
        <v>0.99999999999999989</v>
      </c>
      <c r="J53" s="169" t="str">
        <f>IF(SUM(F52:F53)=SUM(F40:F44),"VRAI","FAUX")</f>
        <v>VRAI</v>
      </c>
    </row>
    <row r="54" spans="1:36" s="21" customFormat="1" ht="2.25" customHeight="1" x14ac:dyDescent="0.2">
      <c r="A54" s="222"/>
      <c r="B54" s="70"/>
      <c r="C54" s="58"/>
      <c r="D54" s="63"/>
      <c r="E54" s="63"/>
      <c r="F54" s="58"/>
      <c r="G54" s="58"/>
      <c r="H54" s="58"/>
      <c r="I54" s="89"/>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6" customHeight="1" x14ac:dyDescent="0.2">
      <c r="A55" s="222"/>
      <c r="B55" s="210" t="s">
        <v>106</v>
      </c>
      <c r="C55" s="62" t="s">
        <v>177</v>
      </c>
      <c r="D55" s="63">
        <v>1269.96</v>
      </c>
      <c r="E55" s="63">
        <v>278.33999999999997</v>
      </c>
      <c r="F55" s="59">
        <f>+D55+E55</f>
        <v>1548.3</v>
      </c>
      <c r="G55" s="60">
        <f>D60/F55</f>
        <v>2.2476264289866304E-2</v>
      </c>
      <c r="H55" s="60">
        <f>E60/F55</f>
        <v>9.6880449525285801E-4</v>
      </c>
      <c r="I55" s="88">
        <f t="shared" ref="I55" si="10">G55+H55</f>
        <v>2.3445068785119164E-2</v>
      </c>
    </row>
    <row r="56" spans="1:36" ht="16" customHeight="1" x14ac:dyDescent="0.2">
      <c r="A56" s="222"/>
      <c r="B56" s="210"/>
      <c r="C56" s="62" t="s">
        <v>6</v>
      </c>
      <c r="D56" s="63">
        <v>21.67</v>
      </c>
      <c r="E56" s="63">
        <v>24.25</v>
      </c>
      <c r="F56" s="59">
        <f>D56+E56</f>
        <v>45.92</v>
      </c>
      <c r="G56" s="60">
        <f>D56/F56</f>
        <v>0.4719076655052265</v>
      </c>
      <c r="H56" s="60">
        <f>E56/F56</f>
        <v>0.52809233449477355</v>
      </c>
      <c r="I56" s="88">
        <f t="shared" ref="I56:I59" si="11">G56+H56</f>
        <v>1</v>
      </c>
    </row>
    <row r="57" spans="1:36" ht="16" customHeight="1" x14ac:dyDescent="0.2">
      <c r="A57" s="222"/>
      <c r="B57" s="210"/>
      <c r="C57" s="62" t="s">
        <v>5</v>
      </c>
      <c r="D57" s="63">
        <v>185.37</v>
      </c>
      <c r="E57" s="63">
        <v>49.5</v>
      </c>
      <c r="F57" s="59">
        <f>D57+E57</f>
        <v>234.87</v>
      </c>
      <c r="G57" s="60">
        <f>D57/F57</f>
        <v>0.78924511431855926</v>
      </c>
      <c r="H57" s="60">
        <f>E57/F57</f>
        <v>0.2107548856814408</v>
      </c>
      <c r="I57" s="88">
        <f t="shared" si="11"/>
        <v>1</v>
      </c>
    </row>
    <row r="58" spans="1:36" ht="16" customHeight="1" x14ac:dyDescent="0.2">
      <c r="A58" s="222"/>
      <c r="B58" s="210" t="s">
        <v>107</v>
      </c>
      <c r="C58" s="62" t="s">
        <v>177</v>
      </c>
      <c r="D58" s="63">
        <v>360.62</v>
      </c>
      <c r="E58" s="63">
        <v>10.33</v>
      </c>
      <c r="F58" s="59">
        <f>D58+E58</f>
        <v>370.95</v>
      </c>
      <c r="G58" s="60">
        <f>D58/F58</f>
        <v>0.97215258121040571</v>
      </c>
      <c r="H58" s="60">
        <f>E58/F58</f>
        <v>2.7847418789594285E-2</v>
      </c>
      <c r="I58" s="88">
        <f t="shared" si="11"/>
        <v>1</v>
      </c>
    </row>
    <row r="59" spans="1:36" ht="16" customHeight="1" x14ac:dyDescent="0.2">
      <c r="A59" s="222"/>
      <c r="B59" s="210"/>
      <c r="C59" s="62" t="s">
        <v>6</v>
      </c>
      <c r="D59" s="63">
        <v>11.83</v>
      </c>
      <c r="E59" s="63">
        <v>1</v>
      </c>
      <c r="F59" s="59">
        <f>D59+E59</f>
        <v>12.83</v>
      </c>
      <c r="G59" s="60">
        <f>D59/F59</f>
        <v>0.92205767731878407</v>
      </c>
      <c r="H59" s="60">
        <f>E59/F59</f>
        <v>7.7942322681215898E-2</v>
      </c>
      <c r="I59" s="88">
        <f t="shared" si="11"/>
        <v>1</v>
      </c>
    </row>
    <row r="60" spans="1:36" ht="16" customHeight="1" x14ac:dyDescent="0.2">
      <c r="A60" s="222"/>
      <c r="B60" s="210"/>
      <c r="C60" s="62" t="s">
        <v>5</v>
      </c>
      <c r="D60" s="63">
        <v>34.799999999999997</v>
      </c>
      <c r="E60" s="63">
        <v>1.5</v>
      </c>
      <c r="F60" s="59">
        <f>D60+E60</f>
        <v>36.299999999999997</v>
      </c>
      <c r="G60" s="60">
        <f>D60/F60</f>
        <v>0.95867768595041325</v>
      </c>
      <c r="H60" s="60">
        <f>E60/F60</f>
        <v>4.1322314049586778E-2</v>
      </c>
      <c r="I60" s="88">
        <f t="shared" ref="I60" si="12">G60+H60</f>
        <v>1</v>
      </c>
      <c r="J60" s="169" t="str">
        <f>IF(SUM(F55:F60)=SUM(F52:F53),"VRAI","FAUX")</f>
        <v>VRAI</v>
      </c>
    </row>
    <row r="61" spans="1:36" ht="2.25" customHeight="1" x14ac:dyDescent="0.2">
      <c r="A61" s="222"/>
      <c r="B61" s="64"/>
      <c r="C61" s="63"/>
      <c r="D61" s="63"/>
      <c r="E61" s="63"/>
      <c r="F61" s="58"/>
      <c r="G61" s="58"/>
      <c r="H61" s="58"/>
      <c r="I61" s="89"/>
    </row>
    <row r="62" spans="1:36" ht="16" customHeight="1" x14ac:dyDescent="0.2">
      <c r="A62" s="222"/>
      <c r="B62" s="210" t="s">
        <v>106</v>
      </c>
      <c r="C62" s="62" t="s">
        <v>36</v>
      </c>
      <c r="D62" s="63">
        <v>481.25</v>
      </c>
      <c r="E62" s="63">
        <v>66.17</v>
      </c>
      <c r="F62" s="59">
        <f t="shared" ref="F62:F67" si="13">D62+E62</f>
        <v>547.41999999999996</v>
      </c>
      <c r="G62" s="60">
        <f t="shared" ref="G62:G67" si="14">D62/F62</f>
        <v>0.87912389024880355</v>
      </c>
      <c r="H62" s="60">
        <f t="shared" ref="H62:H67" si="15">E62/F62</f>
        <v>0.12087610975119653</v>
      </c>
      <c r="I62" s="88">
        <f t="shared" ref="I62:I67" si="16">G62+H62</f>
        <v>1</v>
      </c>
    </row>
    <row r="63" spans="1:36" ht="16" customHeight="1" x14ac:dyDescent="0.2">
      <c r="A63" s="222"/>
      <c r="B63" s="210"/>
      <c r="C63" s="62" t="s">
        <v>37</v>
      </c>
      <c r="D63" s="63">
        <v>183.5</v>
      </c>
      <c r="E63" s="63">
        <v>35.83</v>
      </c>
      <c r="F63" s="59">
        <f t="shared" si="13"/>
        <v>219.32999999999998</v>
      </c>
      <c r="G63" s="60">
        <f t="shared" si="14"/>
        <v>0.83663885469384036</v>
      </c>
      <c r="H63" s="60">
        <f t="shared" si="15"/>
        <v>0.16336114530615967</v>
      </c>
      <c r="I63" s="88">
        <f t="shared" si="16"/>
        <v>1</v>
      </c>
    </row>
    <row r="64" spans="1:36" ht="16" customHeight="1" x14ac:dyDescent="0.2">
      <c r="A64" s="222"/>
      <c r="B64" s="210"/>
      <c r="C64" s="62" t="s">
        <v>38</v>
      </c>
      <c r="D64" s="63">
        <v>812.25</v>
      </c>
      <c r="E64" s="63">
        <v>250.09</v>
      </c>
      <c r="F64" s="59">
        <f t="shared" si="13"/>
        <v>1062.3399999999999</v>
      </c>
      <c r="G64" s="60">
        <f t="shared" si="14"/>
        <v>0.76458572585048112</v>
      </c>
      <c r="H64" s="60">
        <f t="shared" si="15"/>
        <v>0.23541427414951901</v>
      </c>
      <c r="I64" s="88">
        <f t="shared" si="16"/>
        <v>1.0000000000000002</v>
      </c>
    </row>
    <row r="65" spans="1:36" ht="16" customHeight="1" x14ac:dyDescent="0.2">
      <c r="A65" s="222"/>
      <c r="B65" s="210" t="s">
        <v>107</v>
      </c>
      <c r="C65" s="62" t="s">
        <v>36</v>
      </c>
      <c r="D65" s="63">
        <v>158.75</v>
      </c>
      <c r="E65" s="63">
        <v>3.33</v>
      </c>
      <c r="F65" s="59">
        <f t="shared" si="13"/>
        <v>162.08000000000001</v>
      </c>
      <c r="G65" s="60">
        <f t="shared" si="14"/>
        <v>0.97945459032576498</v>
      </c>
      <c r="H65" s="60">
        <f t="shared" si="15"/>
        <v>2.0545409674234946E-2</v>
      </c>
      <c r="I65" s="88">
        <f t="shared" si="16"/>
        <v>0.99999999999999989</v>
      </c>
    </row>
    <row r="66" spans="1:36" ht="16" customHeight="1" x14ac:dyDescent="0.2">
      <c r="A66" s="222"/>
      <c r="B66" s="210"/>
      <c r="C66" s="62" t="s">
        <v>37</v>
      </c>
      <c r="D66" s="63">
        <v>64.92</v>
      </c>
      <c r="E66" s="63">
        <v>0</v>
      </c>
      <c r="F66" s="59">
        <f t="shared" si="13"/>
        <v>64.92</v>
      </c>
      <c r="G66" s="60">
        <f t="shared" si="14"/>
        <v>1</v>
      </c>
      <c r="H66" s="60">
        <f t="shared" si="15"/>
        <v>0</v>
      </c>
      <c r="I66" s="88">
        <f t="shared" si="16"/>
        <v>1</v>
      </c>
    </row>
    <row r="67" spans="1:36" ht="16" customHeight="1" x14ac:dyDescent="0.2">
      <c r="A67" s="222"/>
      <c r="B67" s="210"/>
      <c r="C67" s="62" t="s">
        <v>38</v>
      </c>
      <c r="D67" s="63">
        <v>183.58</v>
      </c>
      <c r="E67" s="63">
        <v>9.5</v>
      </c>
      <c r="F67" s="59">
        <f t="shared" si="13"/>
        <v>193.08</v>
      </c>
      <c r="G67" s="60">
        <f t="shared" si="14"/>
        <v>0.95079759685104626</v>
      </c>
      <c r="H67" s="60">
        <f t="shared" si="15"/>
        <v>4.9202403148953799E-2</v>
      </c>
      <c r="I67" s="88">
        <f t="shared" si="16"/>
        <v>1</v>
      </c>
      <c r="J67" s="169" t="str">
        <f>IF(SUM(F62:F67)=SUM(F52:F53),"VRAI","FAUX")</f>
        <v>VRAI</v>
      </c>
    </row>
    <row r="68" spans="1:36" ht="2.25" customHeight="1" x14ac:dyDescent="0.2">
      <c r="A68" s="222"/>
      <c r="B68" s="64"/>
      <c r="C68" s="63"/>
      <c r="D68" s="63"/>
      <c r="E68" s="63"/>
      <c r="F68" s="58"/>
      <c r="G68" s="58"/>
      <c r="H68" s="58"/>
      <c r="I68" s="89"/>
    </row>
    <row r="69" spans="1:36" ht="16" customHeight="1" x14ac:dyDescent="0.2">
      <c r="A69" s="222"/>
      <c r="B69" s="211" t="s">
        <v>106</v>
      </c>
      <c r="C69" s="62" t="s">
        <v>124</v>
      </c>
      <c r="D69" s="63">
        <v>176.42</v>
      </c>
      <c r="E69" s="63">
        <v>14</v>
      </c>
      <c r="F69" s="59">
        <f t="shared" ref="F69:F78" si="17">D69+E69</f>
        <v>190.42</v>
      </c>
      <c r="G69" s="60">
        <f t="shared" ref="G69:G78" si="18">D69/F69</f>
        <v>0.92647831110177503</v>
      </c>
      <c r="H69" s="60">
        <f t="shared" ref="H69:H78" si="19">E69/F69</f>
        <v>7.3521688898224982E-2</v>
      </c>
      <c r="I69" s="88">
        <f t="shared" ref="I69:I74" si="20">G69+H69</f>
        <v>1</v>
      </c>
    </row>
    <row r="70" spans="1:36" ht="16" customHeight="1" x14ac:dyDescent="0.2">
      <c r="A70" s="222"/>
      <c r="B70" s="212"/>
      <c r="C70" s="62" t="s">
        <v>123</v>
      </c>
      <c r="D70" s="63">
        <v>1149.9100000000001</v>
      </c>
      <c r="E70" s="63">
        <v>148.76</v>
      </c>
      <c r="F70" s="59">
        <f t="shared" si="17"/>
        <v>1298.67</v>
      </c>
      <c r="G70" s="60">
        <f t="shared" si="18"/>
        <v>0.8854520393941494</v>
      </c>
      <c r="H70" s="60">
        <f t="shared" si="19"/>
        <v>0.11454796060585058</v>
      </c>
      <c r="I70" s="88">
        <f t="shared" si="20"/>
        <v>1</v>
      </c>
    </row>
    <row r="71" spans="1:36" ht="16" customHeight="1" x14ac:dyDescent="0.2">
      <c r="A71" s="222"/>
      <c r="B71" s="212"/>
      <c r="C71" s="62" t="s">
        <v>126</v>
      </c>
      <c r="D71" s="63">
        <v>12.5</v>
      </c>
      <c r="E71" s="63">
        <v>3.5</v>
      </c>
      <c r="F71" s="59">
        <f t="shared" si="17"/>
        <v>16</v>
      </c>
      <c r="G71" s="60">
        <f t="shared" si="18"/>
        <v>0.78125</v>
      </c>
      <c r="H71" s="60">
        <f t="shared" si="19"/>
        <v>0.21875</v>
      </c>
      <c r="I71" s="88">
        <f t="shared" si="20"/>
        <v>1</v>
      </c>
    </row>
    <row r="72" spans="1:36" ht="16" customHeight="1" x14ac:dyDescent="0.2">
      <c r="A72" s="222"/>
      <c r="B72" s="212"/>
      <c r="C72" s="62" t="s">
        <v>125</v>
      </c>
      <c r="D72" s="63">
        <v>78</v>
      </c>
      <c r="E72" s="63">
        <v>19.170000000000002</v>
      </c>
      <c r="F72" s="59">
        <f t="shared" si="17"/>
        <v>97.17</v>
      </c>
      <c r="G72" s="60">
        <f t="shared" si="18"/>
        <v>0.80271688792837292</v>
      </c>
      <c r="H72" s="60">
        <f t="shared" si="19"/>
        <v>0.19728311207162705</v>
      </c>
      <c r="I72" s="88">
        <f t="shared" si="20"/>
        <v>1</v>
      </c>
    </row>
    <row r="73" spans="1:36" ht="16" customHeight="1" x14ac:dyDescent="0.2">
      <c r="A73" s="222"/>
      <c r="B73" s="213"/>
      <c r="C73" s="62" t="s">
        <v>127</v>
      </c>
      <c r="D73" s="63">
        <v>60.16</v>
      </c>
      <c r="E73" s="63">
        <v>166.66</v>
      </c>
      <c r="F73" s="59">
        <f t="shared" si="17"/>
        <v>226.82</v>
      </c>
      <c r="G73" s="60">
        <f t="shared" si="18"/>
        <v>0.26523234282691122</v>
      </c>
      <c r="H73" s="60">
        <f t="shared" si="19"/>
        <v>0.73476765717308878</v>
      </c>
      <c r="I73" s="88">
        <f t="shared" si="20"/>
        <v>1</v>
      </c>
    </row>
    <row r="74" spans="1:36" ht="16" customHeight="1" x14ac:dyDescent="0.2">
      <c r="A74" s="222"/>
      <c r="B74" s="211" t="s">
        <v>107</v>
      </c>
      <c r="C74" s="62" t="s">
        <v>124</v>
      </c>
      <c r="D74" s="63">
        <v>44.75</v>
      </c>
      <c r="E74" s="63">
        <v>2</v>
      </c>
      <c r="F74" s="59">
        <f t="shared" si="17"/>
        <v>46.75</v>
      </c>
      <c r="G74" s="60">
        <f t="shared" si="18"/>
        <v>0.95721925133689845</v>
      </c>
      <c r="H74" s="60">
        <f t="shared" si="19"/>
        <v>4.2780748663101602E-2</v>
      </c>
      <c r="I74" s="88">
        <f t="shared" si="20"/>
        <v>1</v>
      </c>
    </row>
    <row r="75" spans="1:36" ht="16" customHeight="1" x14ac:dyDescent="0.2">
      <c r="A75" s="222"/>
      <c r="B75" s="212"/>
      <c r="C75" s="62" t="s">
        <v>123</v>
      </c>
      <c r="D75" s="63">
        <v>333.67</v>
      </c>
      <c r="E75" s="63">
        <v>7.16</v>
      </c>
      <c r="F75" s="59">
        <f t="shared" si="17"/>
        <v>340.83000000000004</v>
      </c>
      <c r="G75" s="60">
        <f t="shared" si="18"/>
        <v>0.97899245958395675</v>
      </c>
      <c r="H75" s="60">
        <f t="shared" si="19"/>
        <v>2.1007540416043188E-2</v>
      </c>
      <c r="I75" s="88">
        <f t="shared" ref="I75:I78" si="21">G75+H75</f>
        <v>0.99999999999999989</v>
      </c>
    </row>
    <row r="76" spans="1:36" ht="16" customHeight="1" x14ac:dyDescent="0.2">
      <c r="A76" s="222"/>
      <c r="B76" s="212"/>
      <c r="C76" s="62" t="s">
        <v>126</v>
      </c>
      <c r="D76" s="63">
        <v>4.83</v>
      </c>
      <c r="E76" s="63">
        <v>0</v>
      </c>
      <c r="F76" s="59">
        <f t="shared" si="17"/>
        <v>4.83</v>
      </c>
      <c r="G76" s="60">
        <f t="shared" si="18"/>
        <v>1</v>
      </c>
      <c r="H76" s="60">
        <f t="shared" si="19"/>
        <v>0</v>
      </c>
      <c r="I76" s="88">
        <f t="shared" si="21"/>
        <v>1</v>
      </c>
    </row>
    <row r="77" spans="1:36" ht="16" customHeight="1" x14ac:dyDescent="0.2">
      <c r="A77" s="222"/>
      <c r="B77" s="212"/>
      <c r="C77" s="62" t="s">
        <v>125</v>
      </c>
      <c r="D77" s="63">
        <v>17.579999999999998</v>
      </c>
      <c r="E77" s="63">
        <v>0</v>
      </c>
      <c r="F77" s="59">
        <f t="shared" si="17"/>
        <v>17.579999999999998</v>
      </c>
      <c r="G77" s="60">
        <f t="shared" si="18"/>
        <v>1</v>
      </c>
      <c r="H77" s="60">
        <f t="shared" si="19"/>
        <v>0</v>
      </c>
      <c r="I77" s="88">
        <f t="shared" si="21"/>
        <v>1</v>
      </c>
    </row>
    <row r="78" spans="1:36" ht="16" customHeight="1" x14ac:dyDescent="0.2">
      <c r="A78" s="222"/>
      <c r="B78" s="213"/>
      <c r="C78" s="62" t="s">
        <v>127</v>
      </c>
      <c r="D78" s="63">
        <v>6.43</v>
      </c>
      <c r="E78" s="63">
        <v>3.67</v>
      </c>
      <c r="F78" s="59">
        <f t="shared" si="17"/>
        <v>10.1</v>
      </c>
      <c r="G78" s="60">
        <f t="shared" si="18"/>
        <v>0.63663366336633664</v>
      </c>
      <c r="H78" s="60">
        <f t="shared" si="19"/>
        <v>0.36336633663366336</v>
      </c>
      <c r="I78" s="88">
        <f t="shared" si="21"/>
        <v>1</v>
      </c>
      <c r="J78" s="169" t="str">
        <f>IF(SUM(F68:F78)=SUM(F52:F53),"VRAI","FAUX")</f>
        <v>VRAI</v>
      </c>
    </row>
    <row r="79" spans="1:36" s="21" customFormat="1" ht="2.25" customHeight="1" x14ac:dyDescent="0.2">
      <c r="A79" s="68"/>
      <c r="B79" s="70"/>
      <c r="C79" s="76"/>
      <c r="D79" s="58"/>
      <c r="E79" s="58"/>
      <c r="F79" s="58"/>
      <c r="G79" s="58"/>
      <c r="H79" s="58"/>
      <c r="I79" s="89"/>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28.5" customHeight="1" x14ac:dyDescent="0.2">
      <c r="A80" s="225" t="s">
        <v>18</v>
      </c>
      <c r="B80" s="208" t="s">
        <v>85</v>
      </c>
      <c r="C80" s="208"/>
      <c r="D80" s="208"/>
      <c r="E80" s="208"/>
      <c r="F80" s="208"/>
      <c r="G80" s="208"/>
      <c r="H80" s="208"/>
      <c r="I80" s="208"/>
    </row>
    <row r="81" spans="1:36" x14ac:dyDescent="0.2">
      <c r="A81" s="225"/>
      <c r="B81" s="71" t="s">
        <v>110</v>
      </c>
      <c r="C81" s="72" t="s">
        <v>111</v>
      </c>
      <c r="D81" s="107">
        <v>0.97</v>
      </c>
      <c r="E81" s="107">
        <v>0.03</v>
      </c>
      <c r="F81" s="59"/>
      <c r="G81" s="59"/>
      <c r="H81" s="59"/>
      <c r="I81" s="88"/>
    </row>
    <row r="82" spans="1:36" s="21" customFormat="1" ht="2.25" customHeight="1" x14ac:dyDescent="0.2">
      <c r="A82" s="68"/>
      <c r="B82" s="70"/>
      <c r="C82" s="76"/>
      <c r="D82" s="58"/>
      <c r="E82" s="58"/>
      <c r="F82" s="58"/>
      <c r="G82" s="58"/>
      <c r="H82" s="58"/>
      <c r="I82" s="89"/>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28.5" customHeight="1" x14ac:dyDescent="0.2">
      <c r="A83" s="225" t="s">
        <v>14</v>
      </c>
      <c r="B83" s="208" t="s">
        <v>86</v>
      </c>
      <c r="C83" s="208"/>
      <c r="D83" s="208"/>
      <c r="E83" s="208"/>
      <c r="F83" s="208"/>
      <c r="G83" s="208"/>
      <c r="H83" s="208"/>
      <c r="I83" s="208"/>
    </row>
    <row r="84" spans="1:36" ht="16" customHeight="1" x14ac:dyDescent="0.2">
      <c r="A84" s="225"/>
      <c r="B84" s="207" t="s">
        <v>102</v>
      </c>
      <c r="C84" s="61" t="s">
        <v>100</v>
      </c>
      <c r="D84" s="59"/>
      <c r="E84" s="59"/>
      <c r="F84" s="59"/>
      <c r="G84" s="100">
        <v>0.3423888639425236</v>
      </c>
      <c r="H84" s="100">
        <v>0.53653074554446201</v>
      </c>
      <c r="I84" s="59"/>
    </row>
    <row r="85" spans="1:36" ht="16" customHeight="1" x14ac:dyDescent="0.2">
      <c r="A85" s="225"/>
      <c r="B85" s="207"/>
      <c r="C85" s="62" t="s">
        <v>101</v>
      </c>
      <c r="D85" s="59"/>
      <c r="E85" s="59"/>
      <c r="F85" s="59"/>
      <c r="G85" s="100">
        <v>0.10322409446729468</v>
      </c>
      <c r="H85" s="100">
        <v>0.11098322920092074</v>
      </c>
      <c r="I85" s="59"/>
    </row>
    <row r="86" spans="1:36" s="21" customFormat="1" ht="2.25" customHeight="1" x14ac:dyDescent="0.2">
      <c r="A86" s="225"/>
      <c r="B86" s="73"/>
      <c r="C86" s="58"/>
      <c r="D86" s="58"/>
      <c r="E86" s="58"/>
      <c r="F86" s="58"/>
      <c r="G86" s="106"/>
      <c r="H86" s="106"/>
      <c r="I86" s="58"/>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8.75" customHeight="1" x14ac:dyDescent="0.2">
      <c r="A87" s="225"/>
      <c r="B87" s="71" t="s">
        <v>102</v>
      </c>
      <c r="C87" s="57" t="s">
        <v>112</v>
      </c>
      <c r="D87" s="59"/>
      <c r="E87" s="59"/>
      <c r="F87" s="59"/>
      <c r="G87" s="59"/>
      <c r="H87" s="59"/>
      <c r="I87" s="100">
        <v>0.13208365025230839</v>
      </c>
    </row>
    <row r="88" spans="1:36" ht="28.5" customHeight="1" x14ac:dyDescent="0.2">
      <c r="A88" s="217" t="s">
        <v>15</v>
      </c>
      <c r="B88" s="208" t="s">
        <v>51</v>
      </c>
      <c r="C88" s="208"/>
      <c r="D88" s="208"/>
      <c r="E88" s="208"/>
      <c r="F88" s="208"/>
      <c r="G88" s="208"/>
      <c r="H88" s="208"/>
      <c r="I88" s="208"/>
    </row>
    <row r="89" spans="1:36" ht="16" customHeight="1" x14ac:dyDescent="0.2">
      <c r="A89" s="217"/>
      <c r="B89" s="65" t="s">
        <v>95</v>
      </c>
      <c r="C89" s="62" t="s">
        <v>104</v>
      </c>
      <c r="D89" s="58">
        <v>9</v>
      </c>
      <c r="E89" s="58">
        <v>2</v>
      </c>
      <c r="F89" s="59">
        <f>D89+E89</f>
        <v>11</v>
      </c>
      <c r="G89" s="60">
        <f>D89/F89</f>
        <v>0.81818181818181823</v>
      </c>
      <c r="H89" s="60">
        <f>E89/F89</f>
        <v>0.18181818181818182</v>
      </c>
      <c r="I89" s="88">
        <f t="shared" ref="I89" si="22">G89+H89</f>
        <v>1</v>
      </c>
    </row>
    <row r="90" spans="1:36" ht="28.5" customHeight="1" x14ac:dyDescent="0.2">
      <c r="A90" s="226" t="s">
        <v>18</v>
      </c>
      <c r="B90" s="214" t="s">
        <v>131</v>
      </c>
      <c r="C90" s="215"/>
      <c r="D90" s="215"/>
      <c r="E90" s="215"/>
      <c r="F90" s="215"/>
      <c r="G90" s="215" t="s">
        <v>213</v>
      </c>
      <c r="H90" s="215"/>
      <c r="I90" s="216"/>
    </row>
    <row r="91" spans="1:36" s="186" customFormat="1" ht="28.5" customHeight="1" x14ac:dyDescent="0.2">
      <c r="A91" s="234"/>
      <c r="B91" s="176" t="s">
        <v>117</v>
      </c>
      <c r="C91" s="182" t="s">
        <v>212</v>
      </c>
      <c r="D91" s="183">
        <v>31826</v>
      </c>
      <c r="E91" s="183">
        <v>38041</v>
      </c>
      <c r="F91" s="192"/>
      <c r="G91" s="192">
        <f>($D91-$E91)/$E91</f>
        <v>-0.16337635708840462</v>
      </c>
      <c r="H91" s="184"/>
      <c r="I91" s="185"/>
    </row>
    <row r="92" spans="1:36" s="186" customFormat="1" ht="28.5" customHeight="1" x14ac:dyDescent="0.2">
      <c r="A92" s="234"/>
      <c r="B92" s="176" t="s">
        <v>117</v>
      </c>
      <c r="C92" s="188" t="s">
        <v>215</v>
      </c>
      <c r="D92" s="183">
        <v>76041.64</v>
      </c>
      <c r="E92" s="183">
        <v>83195.14</v>
      </c>
      <c r="F92" s="192"/>
      <c r="G92" s="192">
        <f t="shared" ref="G92:G93" si="23">($D92-$E92)/$E92</f>
        <v>-8.5984589965231145E-2</v>
      </c>
      <c r="H92" s="184"/>
      <c r="I92" s="185"/>
    </row>
    <row r="93" spans="1:36" s="186" customFormat="1" ht="28.5" customHeight="1" x14ac:dyDescent="0.2">
      <c r="A93" s="234"/>
      <c r="B93" s="176" t="s">
        <v>117</v>
      </c>
      <c r="C93" s="187" t="s">
        <v>216</v>
      </c>
      <c r="D93" s="183">
        <v>29809.759999999998</v>
      </c>
      <c r="E93" s="183">
        <v>28375.25</v>
      </c>
      <c r="F93" s="192"/>
      <c r="G93" s="192">
        <f t="shared" si="23"/>
        <v>5.0554973083937527E-2</v>
      </c>
      <c r="H93" s="184"/>
      <c r="I93" s="185"/>
    </row>
    <row r="94" spans="1:36" s="21" customFormat="1" ht="2.25" customHeight="1" x14ac:dyDescent="0.2">
      <c r="A94" s="234"/>
      <c r="B94" s="75"/>
      <c r="C94" s="76"/>
      <c r="D94" s="77"/>
      <c r="E94" s="77"/>
      <c r="F94" s="77"/>
      <c r="G94" s="77"/>
      <c r="H94" s="77"/>
      <c r="I94" s="10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30" x14ac:dyDescent="0.2">
      <c r="A95" s="234"/>
      <c r="B95" s="64"/>
      <c r="C95" s="78" t="s">
        <v>45</v>
      </c>
      <c r="D95" s="59"/>
      <c r="E95" s="59"/>
      <c r="F95" s="59"/>
      <c r="G95" s="86">
        <v>0.254</v>
      </c>
      <c r="H95" s="86">
        <v>0.34799999999999998</v>
      </c>
      <c r="I95" s="59"/>
    </row>
    <row r="96" spans="1:36" ht="30" x14ac:dyDescent="0.2">
      <c r="A96" s="234"/>
      <c r="B96" s="64"/>
      <c r="C96" s="72" t="s">
        <v>113</v>
      </c>
      <c r="D96" s="59"/>
      <c r="E96" s="59"/>
      <c r="F96" s="59"/>
      <c r="G96" s="86">
        <v>0.2319</v>
      </c>
      <c r="H96" s="86">
        <v>0.2195</v>
      </c>
      <c r="I96" s="59"/>
    </row>
    <row r="97" spans="1:36" s="21" customFormat="1" ht="2.25" customHeight="1" x14ac:dyDescent="0.2">
      <c r="A97" s="234"/>
      <c r="B97" s="70"/>
      <c r="C97" s="76"/>
      <c r="D97" s="58"/>
      <c r="E97" s="58"/>
      <c r="F97" s="58"/>
      <c r="G97" s="58"/>
      <c r="H97" s="58"/>
      <c r="I97" s="88">
        <f t="shared" ref="I97" si="24">G97+H97</f>
        <v>0</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28.5" customHeight="1" x14ac:dyDescent="0.2">
      <c r="A98" s="234"/>
      <c r="B98" s="208" t="s">
        <v>134</v>
      </c>
      <c r="C98" s="208"/>
      <c r="D98" s="208"/>
      <c r="E98" s="208"/>
      <c r="F98" s="208"/>
      <c r="G98" s="208"/>
      <c r="H98" s="208"/>
      <c r="I98" s="208"/>
    </row>
    <row r="99" spans="1:36" ht="16" customHeight="1" x14ac:dyDescent="0.2">
      <c r="A99" s="234"/>
      <c r="B99" s="207" t="s">
        <v>106</v>
      </c>
      <c r="C99" s="62" t="s">
        <v>177</v>
      </c>
      <c r="D99" s="95">
        <v>30866.71</v>
      </c>
      <c r="E99" s="95">
        <v>29578.46</v>
      </c>
      <c r="F99" s="96"/>
      <c r="G99" s="192">
        <f>($D99-$E99)/$E99</f>
        <v>4.3553653570875567E-2</v>
      </c>
      <c r="H99" s="191"/>
      <c r="I99" s="88"/>
    </row>
    <row r="100" spans="1:36" ht="16" customHeight="1" x14ac:dyDescent="0.2">
      <c r="A100" s="234"/>
      <c r="B100" s="207"/>
      <c r="C100" s="62" t="s">
        <v>6</v>
      </c>
      <c r="D100" s="95">
        <v>26820.07</v>
      </c>
      <c r="E100" s="95">
        <v>27978.84</v>
      </c>
      <c r="F100" s="96"/>
      <c r="G100" s="191">
        <f>(D100-E100)/$E100</f>
        <v>-4.1415941475772419E-2</v>
      </c>
      <c r="H100" s="191"/>
      <c r="I100" s="88"/>
    </row>
    <row r="101" spans="1:36" ht="16" customHeight="1" x14ac:dyDescent="0.2">
      <c r="A101" s="234"/>
      <c r="B101" s="207"/>
      <c r="C101" s="62" t="s">
        <v>5</v>
      </c>
      <c r="D101" s="95">
        <v>22713.67</v>
      </c>
      <c r="E101" s="95">
        <v>21695.27</v>
      </c>
      <c r="F101" s="96"/>
      <c r="G101" s="191">
        <f>(D101-E101)/$E101</f>
        <v>4.6941107439547783E-2</v>
      </c>
      <c r="H101" s="191"/>
      <c r="I101" s="88"/>
    </row>
    <row r="102" spans="1:36" s="21" customFormat="1" ht="2.25" customHeight="1" x14ac:dyDescent="0.2">
      <c r="A102" s="234"/>
      <c r="B102" s="73"/>
      <c r="C102" s="58"/>
      <c r="D102" s="95"/>
      <c r="E102" s="95"/>
      <c r="F102" s="95"/>
      <c r="G102" s="191"/>
      <c r="H102" s="58"/>
      <c r="I102" s="89"/>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6" customHeight="1" x14ac:dyDescent="0.2">
      <c r="A103" s="234"/>
      <c r="B103" s="207" t="s">
        <v>106</v>
      </c>
      <c r="C103" s="62" t="s">
        <v>36</v>
      </c>
      <c r="D103" s="95">
        <v>35483.83</v>
      </c>
      <c r="E103" s="95">
        <v>37131.800000000003</v>
      </c>
      <c r="F103" s="96"/>
      <c r="G103" s="191">
        <f t="shared" ref="G103:G111" si="25">(D103-E103)/$E103</f>
        <v>-4.4381635148309562E-2</v>
      </c>
      <c r="H103" s="180"/>
      <c r="I103" s="88"/>
    </row>
    <row r="104" spans="1:36" ht="16" customHeight="1" x14ac:dyDescent="0.2">
      <c r="A104" s="234"/>
      <c r="B104" s="207"/>
      <c r="C104" s="62" t="s">
        <v>37</v>
      </c>
      <c r="D104" s="95">
        <v>32773.51</v>
      </c>
      <c r="E104" s="95">
        <v>30636.81</v>
      </c>
      <c r="F104" s="96"/>
      <c r="G104" s="191">
        <f t="shared" si="25"/>
        <v>6.9742900778507963E-2</v>
      </c>
      <c r="H104" s="180"/>
      <c r="I104" s="88"/>
    </row>
    <row r="105" spans="1:36" ht="16" customHeight="1" x14ac:dyDescent="0.2">
      <c r="A105" s="234"/>
      <c r="B105" s="207"/>
      <c r="C105" s="62" t="s">
        <v>38</v>
      </c>
      <c r="D105" s="95">
        <v>25787.84</v>
      </c>
      <c r="E105" s="95">
        <v>25732.49</v>
      </c>
      <c r="F105" s="96"/>
      <c r="G105" s="191">
        <f t="shared" si="25"/>
        <v>2.150977227621522E-3</v>
      </c>
      <c r="H105" s="180"/>
      <c r="I105" s="88"/>
    </row>
    <row r="106" spans="1:36" s="21" customFormat="1" ht="2.25" customHeight="1" x14ac:dyDescent="0.2">
      <c r="A106" s="234"/>
      <c r="B106" s="73"/>
      <c r="C106" s="58"/>
      <c r="D106" s="95"/>
      <c r="E106" s="95"/>
      <c r="F106" s="95"/>
      <c r="G106" s="191"/>
      <c r="H106" s="58"/>
      <c r="I106" s="89"/>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6" customHeight="1" x14ac:dyDescent="0.2">
      <c r="A107" s="234"/>
      <c r="B107" s="231" t="s">
        <v>106</v>
      </c>
      <c r="C107" s="62" t="s">
        <v>124</v>
      </c>
      <c r="D107" s="95">
        <v>28013.22</v>
      </c>
      <c r="E107" s="95">
        <v>31898</v>
      </c>
      <c r="F107" s="96"/>
      <c r="G107" s="191">
        <f t="shared" si="25"/>
        <v>-0.12178757288858232</v>
      </c>
      <c r="H107" s="180"/>
      <c r="I107" s="88"/>
    </row>
    <row r="108" spans="1:36" ht="16" customHeight="1" x14ac:dyDescent="0.2">
      <c r="A108" s="234"/>
      <c r="B108" s="232"/>
      <c r="C108" s="62" t="s">
        <v>123</v>
      </c>
      <c r="D108" s="95">
        <v>30170.27</v>
      </c>
      <c r="E108" s="95">
        <v>29672.03</v>
      </c>
      <c r="F108" s="96"/>
      <c r="G108" s="191">
        <f t="shared" si="25"/>
        <v>1.6791571051930104E-2</v>
      </c>
      <c r="H108" s="180"/>
      <c r="I108" s="88"/>
    </row>
    <row r="109" spans="1:36" ht="16" customHeight="1" x14ac:dyDescent="0.2">
      <c r="A109" s="234"/>
      <c r="B109" s="232"/>
      <c r="C109" s="62" t="s">
        <v>126</v>
      </c>
      <c r="D109" s="95">
        <v>26478.58</v>
      </c>
      <c r="E109" s="95">
        <v>26635</v>
      </c>
      <c r="F109" s="96"/>
      <c r="G109" s="191">
        <f t="shared" si="25"/>
        <v>-5.8727238595831892E-3</v>
      </c>
      <c r="H109" s="180"/>
      <c r="I109" s="88"/>
    </row>
    <row r="110" spans="1:36" ht="16" customHeight="1" x14ac:dyDescent="0.2">
      <c r="A110" s="234"/>
      <c r="B110" s="232"/>
      <c r="C110" s="62" t="s">
        <v>125</v>
      </c>
      <c r="D110" s="95">
        <v>33142.43</v>
      </c>
      <c r="E110" s="95">
        <v>33257.360000000001</v>
      </c>
      <c r="F110" s="96"/>
      <c r="G110" s="191">
        <f t="shared" si="25"/>
        <v>-3.4557764055836147E-3</v>
      </c>
      <c r="H110" s="180"/>
      <c r="I110" s="88"/>
    </row>
    <row r="111" spans="1:36" ht="16" customHeight="1" x14ac:dyDescent="0.2">
      <c r="A111" s="234"/>
      <c r="B111" s="233"/>
      <c r="C111" s="62" t="s">
        <v>127</v>
      </c>
      <c r="D111" s="95">
        <v>24491.42</v>
      </c>
      <c r="E111" s="95">
        <v>26379.599999999999</v>
      </c>
      <c r="F111" s="96"/>
      <c r="G111" s="191">
        <f t="shared" si="25"/>
        <v>-7.1577279412879669E-2</v>
      </c>
      <c r="H111" s="180"/>
      <c r="I111" s="88"/>
    </row>
    <row r="112" spans="1:36" s="21" customFormat="1" ht="2.25" customHeight="1" x14ac:dyDescent="0.2">
      <c r="A112" s="66"/>
      <c r="B112" s="79"/>
      <c r="C112" s="80"/>
      <c r="D112" s="81"/>
      <c r="E112" s="81"/>
      <c r="F112" s="81"/>
      <c r="G112" s="81"/>
      <c r="H112" s="81"/>
      <c r="I112" s="90"/>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28.5" customHeight="1" x14ac:dyDescent="0.2">
      <c r="A113" s="225" t="s">
        <v>16</v>
      </c>
      <c r="B113" s="208" t="s">
        <v>88</v>
      </c>
      <c r="C113" s="208"/>
      <c r="D113" s="208"/>
      <c r="E113" s="208"/>
      <c r="F113" s="208"/>
      <c r="G113" s="208"/>
      <c r="H113" s="208"/>
      <c r="I113" s="208"/>
    </row>
    <row r="114" spans="1:36" ht="16" customHeight="1" x14ac:dyDescent="0.2">
      <c r="A114" s="225"/>
      <c r="B114" s="207" t="s">
        <v>103</v>
      </c>
      <c r="C114" s="62" t="s">
        <v>135</v>
      </c>
      <c r="D114" s="58">
        <v>143</v>
      </c>
      <c r="E114" s="58">
        <v>15</v>
      </c>
      <c r="F114" s="59">
        <f>D114+E114</f>
        <v>158</v>
      </c>
      <c r="G114" s="60">
        <f>D114/F114</f>
        <v>0.90506329113924056</v>
      </c>
      <c r="H114" s="60">
        <f>E114/F114</f>
        <v>9.49367088607595E-2</v>
      </c>
      <c r="I114" s="88">
        <f t="shared" ref="I114:I116" si="26">G114+H114</f>
        <v>1</v>
      </c>
    </row>
    <row r="115" spans="1:36" ht="16" customHeight="1" x14ac:dyDescent="0.2">
      <c r="A115" s="225"/>
      <c r="B115" s="207"/>
      <c r="C115" s="62" t="s">
        <v>105</v>
      </c>
      <c r="D115" s="58">
        <v>159</v>
      </c>
      <c r="E115" s="58">
        <v>31</v>
      </c>
      <c r="F115" s="59">
        <f>D115+E115</f>
        <v>190</v>
      </c>
      <c r="G115" s="60">
        <f>D115/F115</f>
        <v>0.83684210526315794</v>
      </c>
      <c r="H115" s="60">
        <f>E115/F115</f>
        <v>0.16315789473684211</v>
      </c>
      <c r="I115" s="88">
        <f t="shared" si="26"/>
        <v>1</v>
      </c>
    </row>
    <row r="116" spans="1:36" ht="16" customHeight="1" x14ac:dyDescent="0.2">
      <c r="A116" s="225"/>
      <c r="B116" s="207"/>
      <c r="C116" s="61" t="s">
        <v>100</v>
      </c>
      <c r="D116" s="58">
        <v>2</v>
      </c>
      <c r="E116" s="58">
        <v>2</v>
      </c>
      <c r="F116" s="59">
        <f>D116+E116</f>
        <v>4</v>
      </c>
      <c r="G116" s="60">
        <f>D116/F116</f>
        <v>0.5</v>
      </c>
      <c r="H116" s="60">
        <f>E116/F116</f>
        <v>0.5</v>
      </c>
      <c r="I116" s="88">
        <f t="shared" si="26"/>
        <v>1</v>
      </c>
    </row>
    <row r="117" spans="1:36" s="21" customFormat="1" ht="2.25" customHeight="1" x14ac:dyDescent="0.2">
      <c r="A117" s="66"/>
      <c r="B117" s="79"/>
      <c r="C117" s="80"/>
      <c r="D117" s="81"/>
      <c r="E117" s="81"/>
      <c r="F117" s="81"/>
      <c r="G117" s="81"/>
      <c r="H117" s="81"/>
      <c r="I117" s="90"/>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28.5" customHeight="1" x14ac:dyDescent="0.2">
      <c r="A118" s="225" t="s">
        <v>17</v>
      </c>
      <c r="B118" s="208" t="s">
        <v>128</v>
      </c>
      <c r="C118" s="208"/>
      <c r="D118" s="208"/>
      <c r="E118" s="208"/>
      <c r="F118" s="208"/>
      <c r="G118" s="208"/>
      <c r="H118" s="208"/>
      <c r="I118" s="208"/>
    </row>
    <row r="119" spans="1:36" ht="16" customHeight="1" x14ac:dyDescent="0.2">
      <c r="A119" s="225"/>
      <c r="B119" s="207" t="s">
        <v>129</v>
      </c>
      <c r="C119" s="62" t="s">
        <v>135</v>
      </c>
      <c r="D119" s="58">
        <v>6943</v>
      </c>
      <c r="E119" s="58">
        <v>390</v>
      </c>
      <c r="F119" s="59">
        <f>D119+E119</f>
        <v>7333</v>
      </c>
      <c r="G119" s="60">
        <f>D119/F119</f>
        <v>0.94681576435292514</v>
      </c>
      <c r="H119" s="60">
        <f>E119/F119</f>
        <v>5.3184235647074869E-2</v>
      </c>
      <c r="I119" s="88">
        <f t="shared" ref="I119" si="27">G119+H119</f>
        <v>1</v>
      </c>
    </row>
    <row r="120" spans="1:36" ht="16" customHeight="1" x14ac:dyDescent="0.2">
      <c r="A120" s="225"/>
      <c r="B120" s="207"/>
      <c r="C120" s="62" t="s">
        <v>105</v>
      </c>
      <c r="D120" s="58">
        <v>7770</v>
      </c>
      <c r="E120" s="58">
        <v>664</v>
      </c>
      <c r="F120" s="59">
        <f>D120+E120</f>
        <v>8434</v>
      </c>
      <c r="G120" s="60">
        <f>D120/F120</f>
        <v>0.92127104576713303</v>
      </c>
      <c r="H120" s="60">
        <f>E120/F120</f>
        <v>7.8728954232866966E-2</v>
      </c>
      <c r="I120" s="88">
        <f t="shared" ref="I120:I121" si="28">G120+H120</f>
        <v>1</v>
      </c>
    </row>
    <row r="121" spans="1:36" ht="16" customHeight="1" x14ac:dyDescent="0.2">
      <c r="A121" s="225"/>
      <c r="B121" s="207"/>
      <c r="C121" s="61" t="s">
        <v>100</v>
      </c>
      <c r="D121" s="58">
        <v>0</v>
      </c>
      <c r="E121" s="58">
        <v>0</v>
      </c>
      <c r="F121" s="59">
        <f>D121+E121</f>
        <v>0</v>
      </c>
      <c r="G121" s="60" t="e">
        <f>D121/F121</f>
        <v>#DIV/0!</v>
      </c>
      <c r="H121" s="60" t="e">
        <f>E121/F121</f>
        <v>#DIV/0!</v>
      </c>
      <c r="I121" s="88" t="e">
        <f t="shared" si="28"/>
        <v>#DIV/0!</v>
      </c>
    </row>
    <row r="122" spans="1:36" s="21" customFormat="1" ht="2.25" customHeight="1" x14ac:dyDescent="0.2">
      <c r="A122" s="225"/>
      <c r="B122" s="79"/>
      <c r="C122" s="80"/>
      <c r="D122" s="81"/>
      <c r="E122" s="81"/>
      <c r="F122" s="81"/>
      <c r="G122" s="81"/>
      <c r="H122" s="81"/>
      <c r="I122" s="90"/>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28.5" customHeight="1" x14ac:dyDescent="0.2">
      <c r="A123" s="225" t="s">
        <v>29</v>
      </c>
      <c r="B123" s="208" t="s">
        <v>89</v>
      </c>
      <c r="C123" s="208"/>
      <c r="D123" s="208"/>
      <c r="E123" s="208"/>
      <c r="F123" s="208"/>
      <c r="G123" s="208"/>
      <c r="H123" s="208"/>
      <c r="I123" s="208"/>
    </row>
    <row r="124" spans="1:36" ht="16" customHeight="1" x14ac:dyDescent="0.2">
      <c r="A124" s="225"/>
      <c r="B124" s="207" t="s">
        <v>99</v>
      </c>
      <c r="C124" s="62" t="s">
        <v>135</v>
      </c>
      <c r="D124" s="59"/>
      <c r="E124" s="59"/>
      <c r="F124" s="59"/>
      <c r="G124" s="100">
        <v>0.1091</v>
      </c>
      <c r="H124" s="100">
        <v>5.74E-2</v>
      </c>
      <c r="I124" s="88"/>
    </row>
    <row r="125" spans="1:36" ht="16" customHeight="1" x14ac:dyDescent="0.2">
      <c r="A125" s="225"/>
      <c r="B125" s="207"/>
      <c r="C125" s="62" t="s">
        <v>105</v>
      </c>
      <c r="D125" s="59"/>
      <c r="E125" s="59"/>
      <c r="F125" s="59"/>
      <c r="G125" s="100">
        <v>9.9500000000000005E-2</v>
      </c>
      <c r="H125" s="100">
        <v>6.0400000000000002E-2</v>
      </c>
      <c r="I125" s="88"/>
    </row>
    <row r="126" spans="1:36" ht="16" customHeight="1" x14ac:dyDescent="0.2">
      <c r="A126" s="225"/>
      <c r="B126" s="207"/>
      <c r="C126" s="61" t="s">
        <v>100</v>
      </c>
      <c r="D126" s="59"/>
      <c r="E126" s="59"/>
      <c r="F126" s="59"/>
      <c r="G126" s="100">
        <v>2.9600000000000001E-2</v>
      </c>
      <c r="H126" s="100">
        <v>1.0200000000000001E-2</v>
      </c>
      <c r="I126" s="88"/>
    </row>
    <row r="127" spans="1:36" s="21" customFormat="1" ht="3" customHeight="1" x14ac:dyDescent="0.2">
      <c r="A127" s="66"/>
      <c r="B127" s="79"/>
      <c r="C127" s="80"/>
      <c r="D127" s="81"/>
      <c r="E127" s="81"/>
      <c r="F127" s="81"/>
      <c r="G127" s="81"/>
      <c r="H127" s="81"/>
      <c r="I127" s="90"/>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6" customHeight="1" x14ac:dyDescent="0.2">
      <c r="A128" s="225" t="s">
        <v>115</v>
      </c>
      <c r="B128" s="207" t="s">
        <v>114</v>
      </c>
      <c r="C128" s="62" t="s">
        <v>135</v>
      </c>
      <c r="D128" s="174">
        <f>58516-E128</f>
        <v>55317</v>
      </c>
      <c r="E128" s="174">
        <v>3199</v>
      </c>
      <c r="F128" s="59">
        <f>D128+E128</f>
        <v>58516</v>
      </c>
      <c r="G128" s="59"/>
      <c r="H128" s="59"/>
      <c r="I128" s="59"/>
    </row>
    <row r="129" spans="1:36" ht="16" customHeight="1" x14ac:dyDescent="0.2">
      <c r="A129" s="225"/>
      <c r="B129" s="207"/>
      <c r="C129" s="62" t="s">
        <v>105</v>
      </c>
      <c r="D129" s="174">
        <v>64274</v>
      </c>
      <c r="E129" s="174">
        <v>7927</v>
      </c>
      <c r="F129" s="59">
        <f>D129+E129</f>
        <v>72201</v>
      </c>
      <c r="G129" s="59"/>
      <c r="H129" s="59"/>
      <c r="I129" s="59"/>
    </row>
    <row r="130" spans="1:36" ht="16" customHeight="1" x14ac:dyDescent="0.2">
      <c r="A130" s="225"/>
      <c r="B130" s="207"/>
      <c r="C130" s="61" t="s">
        <v>100</v>
      </c>
      <c r="D130" s="58">
        <v>900</v>
      </c>
      <c r="E130" s="58">
        <v>325</v>
      </c>
      <c r="F130" s="59">
        <f>D130+E130</f>
        <v>1225</v>
      </c>
      <c r="G130" s="59"/>
      <c r="H130" s="59"/>
      <c r="I130" s="59"/>
    </row>
    <row r="131" spans="1:36" ht="28.5" customHeight="1" x14ac:dyDescent="0.2">
      <c r="A131" s="235"/>
      <c r="B131" s="208" t="s">
        <v>90</v>
      </c>
      <c r="C131" s="208"/>
      <c r="D131" s="208"/>
      <c r="E131" s="208"/>
      <c r="F131" s="208"/>
      <c r="G131" s="208"/>
      <c r="H131" s="208"/>
      <c r="I131" s="208"/>
    </row>
    <row r="132" spans="1:36" ht="16" customHeight="1" x14ac:dyDescent="0.2">
      <c r="A132" s="235"/>
      <c r="B132" s="92" t="s">
        <v>116</v>
      </c>
      <c r="C132" s="74" t="s">
        <v>130</v>
      </c>
      <c r="D132" s="58">
        <v>3</v>
      </c>
      <c r="E132" s="58">
        <v>0</v>
      </c>
      <c r="F132" s="59">
        <f>D132+E132</f>
        <v>3</v>
      </c>
      <c r="G132" s="60">
        <f>D132/F132</f>
        <v>1</v>
      </c>
      <c r="H132" s="60">
        <f>E132/F132</f>
        <v>0</v>
      </c>
      <c r="I132" s="88">
        <f t="shared" ref="I132" si="29">G132+H132</f>
        <v>1</v>
      </c>
    </row>
    <row r="133" spans="1:36" s="21" customFormat="1" ht="2.25" customHeight="1" x14ac:dyDescent="0.2">
      <c r="A133" s="66"/>
      <c r="B133" s="79"/>
      <c r="C133" s="80"/>
      <c r="D133" s="81"/>
      <c r="E133" s="81"/>
      <c r="F133" s="81"/>
      <c r="G133" s="81"/>
      <c r="H133" s="81"/>
      <c r="I133" s="90"/>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28.5" customHeight="1" x14ac:dyDescent="0.2">
      <c r="A134" s="235"/>
      <c r="B134" s="208" t="s">
        <v>91</v>
      </c>
      <c r="C134" s="208"/>
      <c r="D134" s="208"/>
      <c r="E134" s="208"/>
      <c r="F134" s="208"/>
      <c r="G134" s="208"/>
      <c r="H134" s="208"/>
      <c r="I134" s="208"/>
    </row>
    <row r="135" spans="1:36" ht="16" customHeight="1" x14ac:dyDescent="0.2">
      <c r="A135" s="235"/>
      <c r="B135" s="92" t="s">
        <v>116</v>
      </c>
      <c r="C135" s="74" t="s">
        <v>118</v>
      </c>
      <c r="D135" s="58">
        <v>840.5</v>
      </c>
      <c r="E135" s="58">
        <v>60</v>
      </c>
      <c r="F135" s="59">
        <f>D135+E135</f>
        <v>900.5</v>
      </c>
      <c r="G135" s="60">
        <f>D135/F135</f>
        <v>0.93337034980566347</v>
      </c>
      <c r="H135" s="60">
        <f>E135/F135</f>
        <v>6.6629650194336476E-2</v>
      </c>
      <c r="I135" s="88">
        <f t="shared" ref="I135" si="30">G135+H135</f>
        <v>1</v>
      </c>
    </row>
    <row r="136" spans="1:36" s="21" customFormat="1" ht="2.25" customHeight="1" x14ac:dyDescent="0.2">
      <c r="A136" s="66"/>
      <c r="B136" s="79"/>
      <c r="C136" s="80"/>
      <c r="D136" s="81"/>
      <c r="E136" s="81"/>
      <c r="F136" s="81"/>
      <c r="G136" s="81"/>
      <c r="H136" s="81"/>
      <c r="I136" s="90"/>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28.5" customHeight="1" x14ac:dyDescent="0.2">
      <c r="A137" s="225" t="s">
        <v>30</v>
      </c>
      <c r="B137" s="208" t="s">
        <v>119</v>
      </c>
      <c r="C137" s="208"/>
      <c r="D137" s="208"/>
      <c r="E137" s="208"/>
      <c r="F137" s="208"/>
      <c r="G137" s="208"/>
      <c r="H137" s="208"/>
      <c r="I137" s="208"/>
    </row>
    <row r="138" spans="1:36" ht="16" customHeight="1" x14ac:dyDescent="0.2">
      <c r="A138" s="225"/>
      <c r="B138" s="64"/>
      <c r="C138" s="57" t="s">
        <v>31</v>
      </c>
      <c r="D138" s="59"/>
      <c r="E138" s="59"/>
      <c r="F138" s="58">
        <v>12</v>
      </c>
      <c r="G138" s="60"/>
      <c r="H138" s="60"/>
      <c r="I138" s="88"/>
    </row>
    <row r="139" spans="1:36" ht="16" customHeight="1" x14ac:dyDescent="0.2">
      <c r="A139" s="225"/>
      <c r="B139" s="64"/>
      <c r="C139" s="57" t="s">
        <v>32</v>
      </c>
      <c r="D139" s="59"/>
      <c r="E139" s="59"/>
      <c r="F139" s="58">
        <v>10</v>
      </c>
      <c r="G139" s="60"/>
      <c r="H139" s="60"/>
      <c r="I139" s="88"/>
    </row>
    <row r="140" spans="1:36" ht="16" customHeight="1" x14ac:dyDescent="0.2">
      <c r="A140" s="225"/>
      <c r="B140" s="64"/>
      <c r="C140" s="57" t="s">
        <v>33</v>
      </c>
      <c r="D140" s="59"/>
      <c r="E140" s="59"/>
      <c r="F140" s="58">
        <v>2</v>
      </c>
      <c r="G140" s="60"/>
      <c r="H140" s="60"/>
      <c r="I140" s="88"/>
    </row>
    <row r="141" spans="1:36" x14ac:dyDescent="0.2">
      <c r="D141" s="1"/>
      <c r="E141" s="1"/>
      <c r="F141" s="1"/>
      <c r="G141" s="1"/>
      <c r="H141" s="1"/>
      <c r="I141" s="126"/>
    </row>
    <row r="142" spans="1:36" x14ac:dyDescent="0.2">
      <c r="D142" s="1"/>
      <c r="E142" s="1"/>
      <c r="F142" s="1"/>
      <c r="G142" s="1"/>
      <c r="H142" s="1"/>
      <c r="I142" s="126"/>
    </row>
    <row r="143" spans="1:36" x14ac:dyDescent="0.2">
      <c r="D143" s="1"/>
      <c r="E143" s="1"/>
      <c r="F143" s="1"/>
      <c r="G143" s="1"/>
      <c r="H143" s="1"/>
      <c r="I143" s="126"/>
    </row>
    <row r="144" spans="1:36" x14ac:dyDescent="0.2">
      <c r="D144" s="1"/>
      <c r="E144" s="1"/>
      <c r="F144" s="1"/>
      <c r="G144" s="1"/>
      <c r="H144" s="1"/>
      <c r="I144" s="126"/>
    </row>
    <row r="145" spans="4:9" x14ac:dyDescent="0.2">
      <c r="D145" s="1"/>
      <c r="E145" s="1"/>
      <c r="F145" s="1"/>
      <c r="G145" s="1"/>
      <c r="H145" s="1"/>
      <c r="I145" s="126"/>
    </row>
    <row r="146" spans="4:9" x14ac:dyDescent="0.2">
      <c r="D146" s="1"/>
      <c r="E146" s="1"/>
      <c r="F146" s="1"/>
      <c r="G146" s="1"/>
      <c r="H146" s="1"/>
      <c r="I146" s="126"/>
    </row>
    <row r="147" spans="4:9" x14ac:dyDescent="0.2">
      <c r="D147" s="1"/>
      <c r="E147" s="1"/>
      <c r="F147" s="1"/>
      <c r="G147" s="1"/>
      <c r="H147" s="1"/>
      <c r="I147" s="126"/>
    </row>
    <row r="148" spans="4:9" x14ac:dyDescent="0.2">
      <c r="D148" s="1"/>
      <c r="E148" s="1"/>
      <c r="F148" s="1"/>
      <c r="G148" s="1"/>
      <c r="H148" s="1"/>
      <c r="I148" s="126"/>
    </row>
    <row r="149" spans="4:9" x14ac:dyDescent="0.2">
      <c r="D149" s="1"/>
      <c r="E149" s="1"/>
      <c r="F149" s="1"/>
      <c r="G149" s="1"/>
      <c r="H149" s="1"/>
      <c r="I149" s="126"/>
    </row>
    <row r="150" spans="4:9" x14ac:dyDescent="0.2">
      <c r="D150" s="1"/>
      <c r="E150" s="1"/>
      <c r="F150" s="1"/>
      <c r="G150" s="1"/>
      <c r="H150" s="1"/>
      <c r="I150" s="126"/>
    </row>
    <row r="151" spans="4:9" x14ac:dyDescent="0.2">
      <c r="D151" s="1"/>
      <c r="E151" s="1"/>
      <c r="F151" s="1"/>
      <c r="G151" s="1"/>
      <c r="H151" s="1"/>
      <c r="I151" s="126"/>
    </row>
    <row r="152" spans="4:9" x14ac:dyDescent="0.2">
      <c r="D152" s="1"/>
      <c r="E152" s="1"/>
      <c r="F152" s="1"/>
      <c r="G152" s="1"/>
      <c r="H152" s="1"/>
      <c r="I152" s="126"/>
    </row>
    <row r="153" spans="4:9" x14ac:dyDescent="0.2">
      <c r="D153" s="1"/>
      <c r="E153" s="1"/>
      <c r="F153" s="1"/>
      <c r="G153" s="1"/>
      <c r="H153" s="1"/>
      <c r="I153" s="126"/>
    </row>
    <row r="154" spans="4:9" x14ac:dyDescent="0.2">
      <c r="D154" s="1"/>
      <c r="E154" s="1"/>
      <c r="F154" s="1"/>
      <c r="G154" s="1"/>
      <c r="H154" s="1"/>
      <c r="I154" s="126"/>
    </row>
    <row r="155" spans="4:9" x14ac:dyDescent="0.2">
      <c r="D155" s="1"/>
      <c r="E155" s="1"/>
      <c r="F155" s="1"/>
      <c r="G155" s="1"/>
      <c r="H155" s="1"/>
      <c r="I155" s="126"/>
    </row>
    <row r="156" spans="4:9" x14ac:dyDescent="0.2">
      <c r="D156" s="1"/>
      <c r="E156" s="1"/>
      <c r="F156" s="1"/>
      <c r="G156" s="1"/>
      <c r="H156" s="1"/>
      <c r="I156" s="126"/>
    </row>
    <row r="157" spans="4:9" x14ac:dyDescent="0.2">
      <c r="D157" s="1"/>
      <c r="E157" s="1"/>
      <c r="F157" s="1"/>
      <c r="G157" s="1"/>
      <c r="H157" s="1"/>
      <c r="I157" s="126"/>
    </row>
    <row r="158" spans="4:9" x14ac:dyDescent="0.2">
      <c r="D158" s="1"/>
      <c r="E158" s="1"/>
      <c r="F158" s="1"/>
      <c r="G158" s="1"/>
      <c r="H158" s="1"/>
      <c r="I158" s="126"/>
    </row>
    <row r="159" spans="4:9" x14ac:dyDescent="0.2">
      <c r="D159" s="1"/>
      <c r="E159" s="1"/>
      <c r="F159" s="1"/>
      <c r="G159" s="1"/>
      <c r="H159" s="1"/>
      <c r="I159" s="126"/>
    </row>
    <row r="160" spans="4:9" x14ac:dyDescent="0.2">
      <c r="D160" s="1"/>
      <c r="E160" s="1"/>
      <c r="F160" s="1"/>
      <c r="G160" s="1"/>
      <c r="H160" s="1"/>
      <c r="I160" s="126"/>
    </row>
    <row r="161" spans="4:9" x14ac:dyDescent="0.2">
      <c r="D161" s="1"/>
      <c r="E161" s="1"/>
      <c r="F161" s="1"/>
      <c r="G161" s="1"/>
      <c r="H161" s="1"/>
      <c r="I161" s="126"/>
    </row>
    <row r="162" spans="4:9" x14ac:dyDescent="0.2">
      <c r="D162" s="1"/>
      <c r="E162" s="1"/>
      <c r="F162" s="1"/>
      <c r="G162" s="1"/>
      <c r="H162" s="1"/>
      <c r="I162" s="126"/>
    </row>
    <row r="163" spans="4:9" x14ac:dyDescent="0.2">
      <c r="D163" s="1"/>
      <c r="E163" s="1"/>
      <c r="F163" s="1"/>
      <c r="G163" s="1"/>
      <c r="H163" s="1"/>
      <c r="I163" s="126"/>
    </row>
    <row r="164" spans="4:9" x14ac:dyDescent="0.2">
      <c r="D164" s="1"/>
      <c r="E164" s="1"/>
      <c r="F164" s="1"/>
      <c r="G164" s="1"/>
      <c r="H164" s="1"/>
      <c r="I164" s="126"/>
    </row>
    <row r="165" spans="4:9" x14ac:dyDescent="0.2">
      <c r="D165" s="1"/>
      <c r="E165" s="1"/>
      <c r="F165" s="1"/>
      <c r="G165" s="1"/>
      <c r="H165" s="1"/>
      <c r="I165" s="126"/>
    </row>
    <row r="166" spans="4:9" x14ac:dyDescent="0.2">
      <c r="D166" s="1"/>
      <c r="E166" s="1"/>
      <c r="F166" s="1"/>
      <c r="G166" s="1"/>
      <c r="H166" s="1"/>
      <c r="I166" s="126"/>
    </row>
    <row r="167" spans="4:9" x14ac:dyDescent="0.2">
      <c r="D167" s="1"/>
      <c r="E167" s="1"/>
      <c r="F167" s="1"/>
      <c r="G167" s="1"/>
      <c r="H167" s="1"/>
      <c r="I167" s="126"/>
    </row>
    <row r="168" spans="4:9" x14ac:dyDescent="0.2">
      <c r="D168" s="1"/>
      <c r="E168" s="1"/>
      <c r="F168" s="1"/>
      <c r="G168" s="1"/>
      <c r="H168" s="1"/>
      <c r="I168" s="126"/>
    </row>
    <row r="169" spans="4:9" x14ac:dyDescent="0.2">
      <c r="D169" s="1"/>
      <c r="E169" s="1"/>
      <c r="F169" s="1"/>
      <c r="G169" s="1"/>
      <c r="H169" s="1"/>
      <c r="I169" s="126"/>
    </row>
    <row r="170" spans="4:9" x14ac:dyDescent="0.2">
      <c r="D170" s="1"/>
      <c r="E170" s="1"/>
      <c r="F170" s="1"/>
      <c r="G170" s="1"/>
      <c r="H170" s="1"/>
      <c r="I170" s="126"/>
    </row>
    <row r="171" spans="4:9" x14ac:dyDescent="0.2">
      <c r="D171" s="1"/>
      <c r="E171" s="1"/>
      <c r="F171" s="1"/>
      <c r="G171" s="1"/>
      <c r="H171" s="1"/>
      <c r="I171" s="126"/>
    </row>
    <row r="172" spans="4:9" x14ac:dyDescent="0.2">
      <c r="D172" s="1"/>
      <c r="E172" s="1"/>
      <c r="F172" s="1"/>
      <c r="G172" s="1"/>
      <c r="H172" s="1"/>
      <c r="I172" s="126"/>
    </row>
    <row r="173" spans="4:9" x14ac:dyDescent="0.2">
      <c r="D173" s="1"/>
      <c r="E173" s="1"/>
      <c r="F173" s="1"/>
      <c r="G173" s="1"/>
      <c r="H173" s="1"/>
      <c r="I173" s="126"/>
    </row>
    <row r="174" spans="4:9" x14ac:dyDescent="0.2">
      <c r="D174" s="1"/>
      <c r="E174" s="1"/>
      <c r="F174" s="1"/>
      <c r="G174" s="1"/>
      <c r="H174" s="1"/>
      <c r="I174" s="126"/>
    </row>
    <row r="175" spans="4:9" x14ac:dyDescent="0.2">
      <c r="D175" s="1"/>
      <c r="E175" s="1"/>
      <c r="F175" s="1"/>
      <c r="G175" s="1"/>
      <c r="H175" s="1"/>
      <c r="I175" s="126"/>
    </row>
    <row r="176" spans="4:9" x14ac:dyDescent="0.2">
      <c r="D176" s="1"/>
      <c r="E176" s="1"/>
      <c r="F176" s="1"/>
      <c r="G176" s="1"/>
      <c r="H176" s="1"/>
      <c r="I176" s="126"/>
    </row>
    <row r="177" spans="4:9" x14ac:dyDescent="0.2">
      <c r="D177" s="1"/>
      <c r="E177" s="1"/>
      <c r="F177" s="1"/>
      <c r="G177" s="1"/>
      <c r="H177" s="1"/>
      <c r="I177" s="126"/>
    </row>
    <row r="178" spans="4:9" x14ac:dyDescent="0.2">
      <c r="D178" s="1"/>
      <c r="E178" s="1"/>
      <c r="F178" s="1"/>
      <c r="G178" s="1"/>
      <c r="H178" s="1"/>
      <c r="I178" s="126"/>
    </row>
    <row r="179" spans="4:9" x14ac:dyDescent="0.2">
      <c r="D179" s="1"/>
      <c r="E179" s="1"/>
      <c r="F179" s="1"/>
      <c r="G179" s="1"/>
      <c r="H179" s="1"/>
      <c r="I179" s="126"/>
    </row>
    <row r="180" spans="4:9" x14ac:dyDescent="0.2">
      <c r="D180" s="1"/>
      <c r="E180" s="1"/>
      <c r="F180" s="1"/>
      <c r="G180" s="1"/>
      <c r="H180" s="1"/>
      <c r="I180" s="126"/>
    </row>
    <row r="181" spans="4:9" x14ac:dyDescent="0.2">
      <c r="D181" s="1"/>
      <c r="E181" s="1"/>
      <c r="F181" s="1"/>
      <c r="G181" s="1"/>
      <c r="H181" s="1"/>
      <c r="I181" s="126"/>
    </row>
    <row r="182" spans="4:9" x14ac:dyDescent="0.2">
      <c r="D182" s="1"/>
      <c r="E182" s="1"/>
      <c r="F182" s="1"/>
      <c r="G182" s="1"/>
      <c r="H182" s="1"/>
      <c r="I182" s="126"/>
    </row>
    <row r="183" spans="4:9" x14ac:dyDescent="0.2">
      <c r="D183" s="1"/>
      <c r="E183" s="1"/>
      <c r="F183" s="1"/>
      <c r="G183" s="1"/>
      <c r="H183" s="1"/>
      <c r="I183" s="126"/>
    </row>
    <row r="184" spans="4:9" x14ac:dyDescent="0.2">
      <c r="D184" s="1"/>
      <c r="E184" s="1"/>
      <c r="F184" s="1"/>
      <c r="G184" s="1"/>
      <c r="H184" s="1"/>
      <c r="I184" s="126"/>
    </row>
    <row r="185" spans="4:9" x14ac:dyDescent="0.2">
      <c r="D185" s="1"/>
      <c r="E185" s="1"/>
      <c r="F185" s="1"/>
      <c r="G185" s="1"/>
      <c r="H185" s="1"/>
      <c r="I185" s="126"/>
    </row>
    <row r="186" spans="4:9" x14ac:dyDescent="0.2">
      <c r="D186" s="1"/>
      <c r="E186" s="1"/>
      <c r="F186" s="1"/>
      <c r="G186" s="1"/>
      <c r="H186" s="1"/>
      <c r="I186" s="126"/>
    </row>
    <row r="187" spans="4:9" x14ac:dyDescent="0.2">
      <c r="D187" s="1"/>
      <c r="E187" s="1"/>
      <c r="F187" s="1"/>
      <c r="G187" s="1"/>
      <c r="H187" s="1"/>
      <c r="I187" s="126"/>
    </row>
    <row r="188" spans="4:9" x14ac:dyDescent="0.2">
      <c r="D188" s="1"/>
      <c r="E188" s="1"/>
      <c r="F188" s="1"/>
      <c r="G188" s="1"/>
      <c r="H188" s="1"/>
      <c r="I188" s="126"/>
    </row>
    <row r="189" spans="4:9" x14ac:dyDescent="0.2">
      <c r="D189" s="1"/>
      <c r="E189" s="1"/>
      <c r="F189" s="1"/>
      <c r="G189" s="1"/>
      <c r="H189" s="1"/>
      <c r="I189" s="126"/>
    </row>
    <row r="190" spans="4:9" x14ac:dyDescent="0.2">
      <c r="D190" s="1"/>
      <c r="E190" s="1"/>
      <c r="F190" s="1"/>
      <c r="G190" s="1"/>
      <c r="H190" s="1"/>
      <c r="I190" s="126"/>
    </row>
    <row r="191" spans="4:9" x14ac:dyDescent="0.2">
      <c r="D191" s="1"/>
      <c r="E191" s="1"/>
      <c r="F191" s="1"/>
      <c r="G191" s="1"/>
      <c r="H191" s="1"/>
      <c r="I191" s="126"/>
    </row>
    <row r="192" spans="4:9" x14ac:dyDescent="0.2">
      <c r="D192" s="1"/>
      <c r="E192" s="1"/>
      <c r="F192" s="1"/>
      <c r="G192" s="1"/>
      <c r="H192" s="1"/>
      <c r="I192" s="126"/>
    </row>
    <row r="193" spans="4:9" x14ac:dyDescent="0.2">
      <c r="D193" s="1"/>
      <c r="E193" s="1"/>
      <c r="F193" s="1"/>
      <c r="G193" s="1"/>
      <c r="H193" s="1"/>
      <c r="I193" s="126"/>
    </row>
    <row r="194" spans="4:9" x14ac:dyDescent="0.2">
      <c r="D194" s="1"/>
      <c r="E194" s="1"/>
      <c r="F194" s="1"/>
      <c r="G194" s="1"/>
      <c r="H194" s="1"/>
      <c r="I194" s="126"/>
    </row>
    <row r="195" spans="4:9" x14ac:dyDescent="0.2">
      <c r="D195" s="1"/>
      <c r="E195" s="1"/>
      <c r="F195" s="1"/>
      <c r="G195" s="1"/>
      <c r="H195" s="1"/>
      <c r="I195" s="126"/>
    </row>
    <row r="196" spans="4:9" x14ac:dyDescent="0.2">
      <c r="D196" s="1"/>
      <c r="E196" s="1"/>
      <c r="F196" s="1"/>
      <c r="G196" s="1"/>
      <c r="H196" s="1"/>
      <c r="I196" s="126"/>
    </row>
    <row r="197" spans="4:9" x14ac:dyDescent="0.2">
      <c r="D197" s="1"/>
      <c r="E197" s="1"/>
      <c r="F197" s="1"/>
      <c r="G197" s="1"/>
      <c r="H197" s="1"/>
      <c r="I197" s="126"/>
    </row>
    <row r="198" spans="4:9" x14ac:dyDescent="0.2">
      <c r="D198" s="1"/>
      <c r="E198" s="1"/>
      <c r="F198" s="1"/>
      <c r="G198" s="1"/>
      <c r="H198" s="1"/>
      <c r="I198" s="126"/>
    </row>
    <row r="199" spans="4:9" x14ac:dyDescent="0.2">
      <c r="D199" s="1"/>
      <c r="E199" s="1"/>
      <c r="F199" s="1"/>
      <c r="G199" s="1"/>
      <c r="H199" s="1"/>
      <c r="I199" s="126"/>
    </row>
    <row r="200" spans="4:9" x14ac:dyDescent="0.2">
      <c r="D200" s="1"/>
      <c r="E200" s="1"/>
      <c r="F200" s="1"/>
      <c r="G200" s="1"/>
      <c r="H200" s="1"/>
      <c r="I200" s="126"/>
    </row>
    <row r="201" spans="4:9" x14ac:dyDescent="0.2">
      <c r="D201" s="1"/>
      <c r="E201" s="1"/>
      <c r="F201" s="1"/>
      <c r="G201" s="1"/>
      <c r="H201" s="1"/>
      <c r="I201" s="126"/>
    </row>
    <row r="202" spans="4:9" x14ac:dyDescent="0.2">
      <c r="D202" s="1"/>
      <c r="E202" s="1"/>
      <c r="F202" s="1"/>
      <c r="G202" s="1"/>
      <c r="H202" s="1"/>
      <c r="I202" s="126"/>
    </row>
    <row r="203" spans="4:9" x14ac:dyDescent="0.2">
      <c r="D203" s="1"/>
      <c r="E203" s="1"/>
      <c r="F203" s="1"/>
      <c r="G203" s="1"/>
      <c r="H203" s="1"/>
      <c r="I203" s="126"/>
    </row>
    <row r="204" spans="4:9" x14ac:dyDescent="0.2">
      <c r="D204" s="1"/>
      <c r="E204" s="1"/>
      <c r="F204" s="1"/>
      <c r="G204" s="1"/>
      <c r="H204" s="1"/>
      <c r="I204" s="126"/>
    </row>
    <row r="205" spans="4:9" x14ac:dyDescent="0.2">
      <c r="D205" s="1"/>
      <c r="E205" s="1"/>
      <c r="F205" s="1"/>
      <c r="G205" s="1"/>
      <c r="H205" s="1"/>
      <c r="I205" s="126"/>
    </row>
    <row r="206" spans="4:9" x14ac:dyDescent="0.2">
      <c r="D206" s="1"/>
      <c r="E206" s="1"/>
      <c r="F206" s="1"/>
      <c r="G206" s="1"/>
      <c r="H206" s="1"/>
      <c r="I206" s="126"/>
    </row>
    <row r="207" spans="4:9" x14ac:dyDescent="0.2">
      <c r="D207" s="1"/>
      <c r="E207" s="1"/>
      <c r="F207" s="1"/>
      <c r="G207" s="1"/>
      <c r="H207" s="1"/>
      <c r="I207" s="126"/>
    </row>
    <row r="208" spans="4:9" x14ac:dyDescent="0.2">
      <c r="D208" s="1"/>
      <c r="E208" s="1"/>
      <c r="F208" s="1"/>
      <c r="G208" s="1"/>
      <c r="H208" s="1"/>
      <c r="I208" s="126"/>
    </row>
    <row r="209" spans="4:9" x14ac:dyDescent="0.2">
      <c r="D209" s="1"/>
      <c r="E209" s="1"/>
      <c r="F209" s="1"/>
      <c r="G209" s="1"/>
      <c r="H209" s="1"/>
      <c r="I209" s="126"/>
    </row>
    <row r="210" spans="4:9" x14ac:dyDescent="0.2">
      <c r="D210" s="1"/>
      <c r="E210" s="1"/>
      <c r="F210" s="1"/>
      <c r="G210" s="1"/>
      <c r="H210" s="1"/>
      <c r="I210" s="126"/>
    </row>
    <row r="211" spans="4:9" x14ac:dyDescent="0.2">
      <c r="D211" s="1"/>
      <c r="E211" s="1"/>
      <c r="F211" s="1"/>
      <c r="G211" s="1"/>
      <c r="H211" s="1"/>
      <c r="I211" s="126"/>
    </row>
    <row r="212" spans="4:9" x14ac:dyDescent="0.2">
      <c r="D212" s="1"/>
      <c r="E212" s="1"/>
      <c r="F212" s="1"/>
      <c r="G212" s="1"/>
      <c r="H212" s="1"/>
      <c r="I212" s="126"/>
    </row>
    <row r="213" spans="4:9" x14ac:dyDescent="0.2">
      <c r="D213" s="1"/>
      <c r="E213" s="1"/>
      <c r="F213" s="1"/>
      <c r="G213" s="1"/>
      <c r="H213" s="1"/>
      <c r="I213" s="126"/>
    </row>
    <row r="214" spans="4:9" x14ac:dyDescent="0.2">
      <c r="D214" s="1"/>
      <c r="E214" s="1"/>
      <c r="F214" s="1"/>
      <c r="G214" s="1"/>
      <c r="H214" s="1"/>
      <c r="I214" s="126"/>
    </row>
    <row r="215" spans="4:9" x14ac:dyDescent="0.2">
      <c r="D215" s="1"/>
      <c r="E215" s="1"/>
      <c r="F215" s="1"/>
      <c r="G215" s="1"/>
      <c r="H215" s="1"/>
      <c r="I215" s="126"/>
    </row>
    <row r="216" spans="4:9" x14ac:dyDescent="0.2">
      <c r="D216" s="1"/>
      <c r="E216" s="1"/>
      <c r="F216" s="1"/>
      <c r="G216" s="1"/>
      <c r="H216" s="1"/>
      <c r="I216" s="126"/>
    </row>
    <row r="217" spans="4:9" x14ac:dyDescent="0.2">
      <c r="D217" s="1"/>
      <c r="E217" s="1"/>
      <c r="F217" s="1"/>
      <c r="G217" s="1"/>
      <c r="H217" s="1"/>
      <c r="I217" s="126"/>
    </row>
    <row r="218" spans="4:9" x14ac:dyDescent="0.2">
      <c r="D218" s="1"/>
      <c r="E218" s="1"/>
      <c r="F218" s="1"/>
      <c r="G218" s="1"/>
      <c r="H218" s="1"/>
      <c r="I218" s="126"/>
    </row>
    <row r="219" spans="4:9" x14ac:dyDescent="0.2">
      <c r="D219" s="1"/>
      <c r="E219" s="1"/>
      <c r="F219" s="1"/>
      <c r="G219" s="1"/>
      <c r="H219" s="1"/>
      <c r="I219" s="126"/>
    </row>
    <row r="220" spans="4:9" x14ac:dyDescent="0.2">
      <c r="D220" s="1"/>
      <c r="E220" s="1"/>
      <c r="F220" s="1"/>
      <c r="G220" s="1"/>
      <c r="H220" s="1"/>
      <c r="I220" s="126"/>
    </row>
    <row r="221" spans="4:9" x14ac:dyDescent="0.2">
      <c r="D221" s="1"/>
      <c r="E221" s="1"/>
      <c r="F221" s="1"/>
      <c r="G221" s="1"/>
      <c r="H221" s="1"/>
      <c r="I221" s="126"/>
    </row>
    <row r="222" spans="4:9" x14ac:dyDescent="0.2">
      <c r="D222" s="1"/>
      <c r="E222" s="1"/>
      <c r="F222" s="1"/>
      <c r="G222" s="1"/>
      <c r="H222" s="1"/>
      <c r="I222" s="126"/>
    </row>
    <row r="223" spans="4:9" x14ac:dyDescent="0.2">
      <c r="D223" s="1"/>
      <c r="E223" s="1"/>
      <c r="F223" s="1"/>
      <c r="G223" s="1"/>
      <c r="H223" s="1"/>
      <c r="I223" s="126"/>
    </row>
    <row r="224" spans="4:9" x14ac:dyDescent="0.2">
      <c r="D224" s="1"/>
      <c r="E224" s="1"/>
      <c r="F224" s="1"/>
      <c r="G224" s="1"/>
      <c r="H224" s="1"/>
      <c r="I224" s="126"/>
    </row>
    <row r="225" spans="4:9" x14ac:dyDescent="0.2">
      <c r="D225" s="1"/>
      <c r="E225" s="1"/>
      <c r="F225" s="1"/>
      <c r="G225" s="1"/>
      <c r="H225" s="1"/>
      <c r="I225" s="126"/>
    </row>
    <row r="226" spans="4:9" x14ac:dyDescent="0.2">
      <c r="D226" s="1"/>
      <c r="E226" s="1"/>
      <c r="F226" s="1"/>
      <c r="G226" s="1"/>
      <c r="H226" s="1"/>
      <c r="I226" s="126"/>
    </row>
    <row r="227" spans="4:9" x14ac:dyDescent="0.2">
      <c r="D227" s="1"/>
      <c r="E227" s="1"/>
      <c r="F227" s="1"/>
      <c r="G227" s="1"/>
      <c r="H227" s="1"/>
      <c r="I227" s="126"/>
    </row>
    <row r="228" spans="4:9" x14ac:dyDescent="0.2">
      <c r="D228" s="1"/>
      <c r="E228" s="1"/>
      <c r="F228" s="1"/>
      <c r="G228" s="1"/>
      <c r="H228" s="1"/>
      <c r="I228" s="126"/>
    </row>
    <row r="229" spans="4:9" x14ac:dyDescent="0.2">
      <c r="D229" s="1"/>
      <c r="E229" s="1"/>
      <c r="F229" s="1"/>
      <c r="G229" s="1"/>
      <c r="H229" s="1"/>
      <c r="I229" s="126"/>
    </row>
    <row r="230" spans="4:9" x14ac:dyDescent="0.2">
      <c r="D230" s="1"/>
      <c r="E230" s="1"/>
      <c r="F230" s="1"/>
      <c r="G230" s="1"/>
      <c r="H230" s="1"/>
      <c r="I230" s="126"/>
    </row>
    <row r="231" spans="4:9" x14ac:dyDescent="0.2">
      <c r="D231" s="1"/>
      <c r="E231" s="1"/>
      <c r="F231" s="1"/>
      <c r="G231" s="1"/>
      <c r="H231" s="1"/>
      <c r="I231" s="126"/>
    </row>
    <row r="232" spans="4:9" x14ac:dyDescent="0.2">
      <c r="D232" s="1"/>
      <c r="E232" s="1"/>
      <c r="F232" s="1"/>
      <c r="G232" s="1"/>
      <c r="H232" s="1"/>
      <c r="I232" s="126"/>
    </row>
    <row r="233" spans="4:9" x14ac:dyDescent="0.2">
      <c r="D233" s="1"/>
      <c r="E233" s="1"/>
      <c r="F233" s="1"/>
      <c r="G233" s="1"/>
      <c r="H233" s="1"/>
      <c r="I233" s="126"/>
    </row>
    <row r="234" spans="4:9" x14ac:dyDescent="0.2">
      <c r="D234" s="1"/>
      <c r="E234" s="1"/>
      <c r="F234" s="1"/>
      <c r="G234" s="1"/>
      <c r="H234" s="1"/>
      <c r="I234" s="126"/>
    </row>
    <row r="235" spans="4:9" x14ac:dyDescent="0.2">
      <c r="D235" s="1"/>
      <c r="E235" s="1"/>
      <c r="F235" s="1"/>
      <c r="G235" s="1"/>
      <c r="H235" s="1"/>
      <c r="I235" s="126"/>
    </row>
    <row r="236" spans="4:9" x14ac:dyDescent="0.2">
      <c r="D236" s="1"/>
      <c r="E236" s="1"/>
      <c r="F236" s="1"/>
      <c r="G236" s="1"/>
      <c r="H236" s="1"/>
      <c r="I236" s="126"/>
    </row>
    <row r="237" spans="4:9" x14ac:dyDescent="0.2">
      <c r="D237" s="1"/>
      <c r="E237" s="1"/>
      <c r="F237" s="1"/>
      <c r="G237" s="1"/>
      <c r="H237" s="1"/>
      <c r="I237" s="126"/>
    </row>
    <row r="238" spans="4:9" x14ac:dyDescent="0.2">
      <c r="D238" s="1"/>
      <c r="E238" s="1"/>
      <c r="F238" s="1"/>
      <c r="G238" s="1"/>
      <c r="H238" s="1"/>
      <c r="I238" s="126"/>
    </row>
    <row r="239" spans="4:9" x14ac:dyDescent="0.2">
      <c r="D239" s="1"/>
      <c r="E239" s="1"/>
      <c r="F239" s="1"/>
      <c r="G239" s="1"/>
      <c r="H239" s="1"/>
      <c r="I239" s="126"/>
    </row>
    <row r="240" spans="4:9" x14ac:dyDescent="0.2">
      <c r="D240" s="1"/>
      <c r="E240" s="1"/>
      <c r="F240" s="1"/>
      <c r="G240" s="1"/>
      <c r="H240" s="1"/>
      <c r="I240" s="126"/>
    </row>
    <row r="241" spans="4:9" x14ac:dyDescent="0.2">
      <c r="D241" s="1"/>
      <c r="E241" s="1"/>
      <c r="F241" s="1"/>
      <c r="G241" s="1"/>
      <c r="H241" s="1"/>
      <c r="I241" s="126"/>
    </row>
    <row r="242" spans="4:9" x14ac:dyDescent="0.2">
      <c r="D242" s="1"/>
      <c r="E242" s="1"/>
      <c r="F242" s="1"/>
      <c r="G242" s="1"/>
      <c r="H242" s="1"/>
      <c r="I242" s="126"/>
    </row>
    <row r="243" spans="4:9" x14ac:dyDescent="0.2">
      <c r="D243" s="1"/>
      <c r="E243" s="1"/>
      <c r="F243" s="1"/>
      <c r="G243" s="1"/>
      <c r="H243" s="1"/>
      <c r="I243" s="126"/>
    </row>
    <row r="244" spans="4:9" x14ac:dyDescent="0.2">
      <c r="D244" s="1"/>
      <c r="E244" s="1"/>
      <c r="F244" s="1"/>
      <c r="G244" s="1"/>
      <c r="H244" s="1"/>
      <c r="I244" s="126"/>
    </row>
    <row r="245" spans="4:9" x14ac:dyDescent="0.2">
      <c r="D245" s="1"/>
      <c r="E245" s="1"/>
      <c r="F245" s="1"/>
      <c r="G245" s="1"/>
      <c r="H245" s="1"/>
      <c r="I245" s="126"/>
    </row>
    <row r="246" spans="4:9" x14ac:dyDescent="0.2">
      <c r="D246" s="1"/>
      <c r="E246" s="1"/>
      <c r="F246" s="1"/>
      <c r="G246" s="1"/>
      <c r="H246" s="1"/>
      <c r="I246" s="126"/>
    </row>
    <row r="247" spans="4:9" x14ac:dyDescent="0.2">
      <c r="D247" s="1"/>
      <c r="E247" s="1"/>
      <c r="F247" s="1"/>
      <c r="G247" s="1"/>
      <c r="H247" s="1"/>
      <c r="I247" s="126"/>
    </row>
    <row r="248" spans="4:9" x14ac:dyDescent="0.2">
      <c r="D248" s="1"/>
      <c r="E248" s="1"/>
      <c r="F248" s="1"/>
      <c r="G248" s="1"/>
      <c r="H248" s="1"/>
      <c r="I248" s="126"/>
    </row>
    <row r="249" spans="4:9" x14ac:dyDescent="0.2">
      <c r="D249" s="1"/>
      <c r="E249" s="1"/>
      <c r="F249" s="1"/>
      <c r="G249" s="1"/>
      <c r="H249" s="1"/>
      <c r="I249" s="126"/>
    </row>
    <row r="250" spans="4:9" x14ac:dyDescent="0.2">
      <c r="D250" s="1"/>
      <c r="E250" s="1"/>
      <c r="F250" s="1"/>
      <c r="G250" s="1"/>
      <c r="H250" s="1"/>
      <c r="I250" s="126"/>
    </row>
    <row r="251" spans="4:9" x14ac:dyDescent="0.2">
      <c r="D251" s="1"/>
      <c r="E251" s="1"/>
      <c r="F251" s="1"/>
      <c r="G251" s="1"/>
      <c r="H251" s="1"/>
      <c r="I251" s="126"/>
    </row>
    <row r="252" spans="4:9" x14ac:dyDescent="0.2">
      <c r="D252" s="1"/>
      <c r="E252" s="1"/>
      <c r="F252" s="1"/>
      <c r="G252" s="1"/>
      <c r="H252" s="1"/>
      <c r="I252" s="126"/>
    </row>
    <row r="253" spans="4:9" x14ac:dyDescent="0.2">
      <c r="D253" s="1"/>
      <c r="E253" s="1"/>
      <c r="F253" s="1"/>
      <c r="G253" s="1"/>
      <c r="H253" s="1"/>
      <c r="I253" s="126"/>
    </row>
    <row r="254" spans="4:9" x14ac:dyDescent="0.2">
      <c r="D254" s="1"/>
      <c r="E254" s="1"/>
      <c r="F254" s="1"/>
      <c r="G254" s="1"/>
      <c r="H254" s="1"/>
      <c r="I254" s="126"/>
    </row>
    <row r="255" spans="4:9" x14ac:dyDescent="0.2">
      <c r="D255" s="1"/>
      <c r="E255" s="1"/>
      <c r="F255" s="1"/>
      <c r="G255" s="1"/>
      <c r="H255" s="1"/>
      <c r="I255" s="126"/>
    </row>
    <row r="256" spans="4:9" x14ac:dyDescent="0.2">
      <c r="D256" s="1"/>
      <c r="E256" s="1"/>
      <c r="F256" s="1"/>
      <c r="G256" s="1"/>
      <c r="H256" s="1"/>
      <c r="I256" s="126"/>
    </row>
    <row r="257" spans="4:9" x14ac:dyDescent="0.2">
      <c r="D257" s="1"/>
      <c r="E257" s="1"/>
      <c r="F257" s="1"/>
      <c r="G257" s="1"/>
      <c r="H257" s="1"/>
      <c r="I257" s="126"/>
    </row>
    <row r="258" spans="4:9" x14ac:dyDescent="0.2">
      <c r="D258" s="1"/>
      <c r="E258" s="1"/>
      <c r="F258" s="1"/>
      <c r="G258" s="1"/>
      <c r="H258" s="1"/>
      <c r="I258" s="126"/>
    </row>
    <row r="259" spans="4:9" x14ac:dyDescent="0.2">
      <c r="D259" s="1"/>
      <c r="E259" s="1"/>
      <c r="F259" s="1"/>
      <c r="G259" s="1"/>
      <c r="H259" s="1"/>
      <c r="I259" s="126"/>
    </row>
    <row r="260" spans="4:9" x14ac:dyDescent="0.2">
      <c r="D260" s="1"/>
      <c r="E260" s="1"/>
      <c r="F260" s="1"/>
      <c r="G260" s="1"/>
      <c r="H260" s="1"/>
      <c r="I260" s="126"/>
    </row>
    <row r="261" spans="4:9" x14ac:dyDescent="0.2">
      <c r="D261" s="1"/>
      <c r="E261" s="1"/>
      <c r="F261" s="1"/>
      <c r="G261" s="1"/>
      <c r="H261" s="1"/>
      <c r="I261" s="126"/>
    </row>
    <row r="262" spans="4:9" x14ac:dyDescent="0.2">
      <c r="D262" s="1"/>
      <c r="E262" s="1"/>
      <c r="F262" s="1"/>
      <c r="G262" s="1"/>
      <c r="H262" s="1"/>
      <c r="I262" s="126"/>
    </row>
    <row r="263" spans="4:9" x14ac:dyDescent="0.2">
      <c r="D263" s="1"/>
      <c r="E263" s="1"/>
      <c r="F263" s="1"/>
      <c r="G263" s="1"/>
      <c r="H263" s="1"/>
      <c r="I263" s="126"/>
    </row>
    <row r="264" spans="4:9" x14ac:dyDescent="0.2">
      <c r="D264" s="1"/>
      <c r="E264" s="1"/>
      <c r="F264" s="1"/>
      <c r="G264" s="1"/>
      <c r="H264" s="1"/>
      <c r="I264" s="126"/>
    </row>
    <row r="265" spans="4:9" x14ac:dyDescent="0.2">
      <c r="D265" s="1"/>
      <c r="E265" s="1"/>
      <c r="F265" s="1"/>
      <c r="G265" s="1"/>
      <c r="H265" s="1"/>
      <c r="I265" s="126"/>
    </row>
    <row r="266" spans="4:9" x14ac:dyDescent="0.2">
      <c r="D266" s="1"/>
      <c r="E266" s="1"/>
      <c r="F266" s="1"/>
      <c r="G266" s="1"/>
      <c r="H266" s="1"/>
      <c r="I266" s="126"/>
    </row>
    <row r="267" spans="4:9" x14ac:dyDescent="0.2">
      <c r="D267" s="1"/>
      <c r="E267" s="1"/>
      <c r="F267" s="1"/>
      <c r="G267" s="1"/>
      <c r="H267" s="1"/>
      <c r="I267" s="126"/>
    </row>
    <row r="268" spans="4:9" x14ac:dyDescent="0.2">
      <c r="D268" s="1"/>
      <c r="E268" s="1"/>
      <c r="F268" s="1"/>
      <c r="G268" s="1"/>
      <c r="H268" s="1"/>
      <c r="I268" s="126"/>
    </row>
    <row r="269" spans="4:9" x14ac:dyDescent="0.2">
      <c r="D269" s="1"/>
      <c r="E269" s="1"/>
      <c r="F269" s="1"/>
      <c r="G269" s="1"/>
      <c r="H269" s="1"/>
      <c r="I269" s="126"/>
    </row>
    <row r="270" spans="4:9" x14ac:dyDescent="0.2">
      <c r="D270" s="1"/>
      <c r="E270" s="1"/>
      <c r="F270" s="1"/>
      <c r="G270" s="1"/>
      <c r="H270" s="1"/>
      <c r="I270" s="126"/>
    </row>
    <row r="271" spans="4:9" x14ac:dyDescent="0.2">
      <c r="D271" s="1"/>
      <c r="E271" s="1"/>
      <c r="F271" s="1"/>
      <c r="G271" s="1"/>
      <c r="H271" s="1"/>
      <c r="I271" s="126"/>
    </row>
    <row r="272" spans="4:9" x14ac:dyDescent="0.2">
      <c r="D272" s="1"/>
      <c r="E272" s="1"/>
      <c r="F272" s="1"/>
      <c r="G272" s="1"/>
      <c r="H272" s="1"/>
      <c r="I272" s="126"/>
    </row>
    <row r="273" spans="4:9" x14ac:dyDescent="0.2">
      <c r="D273" s="1"/>
      <c r="E273" s="1"/>
      <c r="F273" s="1"/>
      <c r="G273" s="1"/>
      <c r="H273" s="1"/>
      <c r="I273" s="126"/>
    </row>
    <row r="274" spans="4:9" x14ac:dyDescent="0.2">
      <c r="D274" s="1"/>
      <c r="E274" s="1"/>
      <c r="F274" s="1"/>
      <c r="G274" s="1"/>
      <c r="H274" s="1"/>
      <c r="I274" s="126"/>
    </row>
    <row r="275" spans="4:9" x14ac:dyDescent="0.2">
      <c r="D275" s="1"/>
      <c r="E275" s="1"/>
      <c r="F275" s="1"/>
      <c r="G275" s="1"/>
      <c r="H275" s="1"/>
      <c r="I275" s="126"/>
    </row>
    <row r="276" spans="4:9" x14ac:dyDescent="0.2">
      <c r="D276" s="1"/>
      <c r="E276" s="1"/>
      <c r="F276" s="1"/>
      <c r="G276" s="1"/>
      <c r="H276" s="1"/>
      <c r="I276" s="126"/>
    </row>
    <row r="277" spans="4:9" x14ac:dyDescent="0.2">
      <c r="D277" s="1"/>
      <c r="E277" s="1"/>
      <c r="F277" s="1"/>
      <c r="G277" s="1"/>
      <c r="H277" s="1"/>
      <c r="I277" s="126"/>
    </row>
    <row r="278" spans="4:9" x14ac:dyDescent="0.2">
      <c r="D278" s="1"/>
      <c r="E278" s="1"/>
      <c r="F278" s="1"/>
      <c r="G278" s="1"/>
      <c r="H278" s="1"/>
      <c r="I278" s="126"/>
    </row>
    <row r="279" spans="4:9" x14ac:dyDescent="0.2">
      <c r="D279" s="1"/>
      <c r="E279" s="1"/>
      <c r="F279" s="1"/>
      <c r="G279" s="1"/>
      <c r="H279" s="1"/>
      <c r="I279" s="126"/>
    </row>
    <row r="280" spans="4:9" x14ac:dyDescent="0.2">
      <c r="D280" s="1"/>
      <c r="E280" s="1"/>
      <c r="F280" s="1"/>
      <c r="G280" s="1"/>
      <c r="H280" s="1"/>
      <c r="I280" s="126"/>
    </row>
    <row r="281" spans="4:9" x14ac:dyDescent="0.2">
      <c r="D281" s="1"/>
      <c r="E281" s="1"/>
      <c r="F281" s="1"/>
      <c r="G281" s="1"/>
      <c r="H281" s="1"/>
      <c r="I281" s="126"/>
    </row>
    <row r="282" spans="4:9" x14ac:dyDescent="0.2">
      <c r="D282" s="1"/>
      <c r="E282" s="1"/>
      <c r="F282" s="1"/>
      <c r="G282" s="1"/>
      <c r="H282" s="1"/>
      <c r="I282" s="126"/>
    </row>
    <row r="283" spans="4:9" x14ac:dyDescent="0.2">
      <c r="D283" s="1"/>
      <c r="E283" s="1"/>
      <c r="F283" s="1"/>
      <c r="G283" s="1"/>
      <c r="H283" s="1"/>
      <c r="I283" s="126"/>
    </row>
    <row r="284" spans="4:9" x14ac:dyDescent="0.2">
      <c r="D284" s="1"/>
      <c r="E284" s="1"/>
      <c r="F284" s="1"/>
      <c r="G284" s="1"/>
      <c r="H284" s="1"/>
      <c r="I284" s="126"/>
    </row>
    <row r="285" spans="4:9" x14ac:dyDescent="0.2">
      <c r="D285" s="1"/>
      <c r="E285" s="1"/>
      <c r="F285" s="1"/>
      <c r="G285" s="1"/>
      <c r="H285" s="1"/>
      <c r="I285" s="126"/>
    </row>
    <row r="286" spans="4:9" x14ac:dyDescent="0.2">
      <c r="D286" s="1"/>
      <c r="E286" s="1"/>
      <c r="F286" s="1"/>
      <c r="G286" s="1"/>
      <c r="H286" s="1"/>
      <c r="I286" s="126"/>
    </row>
    <row r="287" spans="4:9" x14ac:dyDescent="0.2">
      <c r="D287" s="1"/>
      <c r="E287" s="1"/>
      <c r="F287" s="1"/>
      <c r="G287" s="1"/>
      <c r="H287" s="1"/>
      <c r="I287" s="126"/>
    </row>
    <row r="288" spans="4:9" x14ac:dyDescent="0.2">
      <c r="D288" s="1"/>
      <c r="E288" s="1"/>
      <c r="F288" s="1"/>
      <c r="G288" s="1"/>
      <c r="H288" s="1"/>
      <c r="I288" s="126"/>
    </row>
    <row r="289" spans="4:9" x14ac:dyDescent="0.2">
      <c r="D289" s="1"/>
      <c r="E289" s="1"/>
      <c r="F289" s="1"/>
      <c r="G289" s="1"/>
      <c r="H289" s="1"/>
      <c r="I289" s="126"/>
    </row>
    <row r="290" spans="4:9" x14ac:dyDescent="0.2">
      <c r="D290" s="1"/>
      <c r="E290" s="1"/>
      <c r="F290" s="1"/>
      <c r="G290" s="1"/>
      <c r="H290" s="1"/>
      <c r="I290" s="126"/>
    </row>
    <row r="291" spans="4:9" x14ac:dyDescent="0.2">
      <c r="D291" s="1"/>
      <c r="E291" s="1"/>
      <c r="F291" s="1"/>
      <c r="G291" s="1"/>
      <c r="H291" s="1"/>
      <c r="I291" s="126"/>
    </row>
    <row r="292" spans="4:9" x14ac:dyDescent="0.2">
      <c r="D292" s="1"/>
      <c r="E292" s="1"/>
      <c r="F292" s="1"/>
      <c r="G292" s="1"/>
      <c r="H292" s="1"/>
      <c r="I292" s="126"/>
    </row>
    <row r="293" spans="4:9" x14ac:dyDescent="0.2">
      <c r="D293" s="1"/>
      <c r="E293" s="1"/>
      <c r="F293" s="1"/>
      <c r="G293" s="1"/>
      <c r="H293" s="1"/>
      <c r="I293" s="126"/>
    </row>
    <row r="294" spans="4:9" x14ac:dyDescent="0.2">
      <c r="D294" s="1"/>
      <c r="E294" s="1"/>
      <c r="F294" s="1"/>
      <c r="G294" s="1"/>
      <c r="H294" s="1"/>
      <c r="I294" s="126"/>
    </row>
    <row r="295" spans="4:9" x14ac:dyDescent="0.2">
      <c r="D295" s="1"/>
      <c r="E295" s="1"/>
      <c r="F295" s="1"/>
      <c r="G295" s="1"/>
      <c r="H295" s="1"/>
      <c r="I295" s="126"/>
    </row>
    <row r="296" spans="4:9" x14ac:dyDescent="0.2">
      <c r="D296" s="1"/>
      <c r="E296" s="1"/>
      <c r="F296" s="1"/>
      <c r="G296" s="1"/>
      <c r="H296" s="1"/>
      <c r="I296" s="126"/>
    </row>
    <row r="297" spans="4:9" x14ac:dyDescent="0.2">
      <c r="D297" s="1"/>
      <c r="E297" s="1"/>
      <c r="F297" s="1"/>
      <c r="G297" s="1"/>
      <c r="H297" s="1"/>
      <c r="I297" s="126"/>
    </row>
    <row r="298" spans="4:9" x14ac:dyDescent="0.2">
      <c r="D298" s="1"/>
      <c r="E298" s="1"/>
      <c r="F298" s="1"/>
      <c r="G298" s="1"/>
      <c r="H298" s="1"/>
      <c r="I298" s="126"/>
    </row>
    <row r="299" spans="4:9" x14ac:dyDescent="0.2">
      <c r="D299" s="1"/>
      <c r="E299" s="1"/>
      <c r="F299" s="1"/>
      <c r="G299" s="1"/>
      <c r="H299" s="1"/>
      <c r="I299" s="126"/>
    </row>
    <row r="300" spans="4:9" x14ac:dyDescent="0.2">
      <c r="D300" s="1"/>
      <c r="E300" s="1"/>
      <c r="F300" s="1"/>
      <c r="G300" s="1"/>
      <c r="H300" s="1"/>
      <c r="I300" s="126"/>
    </row>
    <row r="301" spans="4:9" x14ac:dyDescent="0.2">
      <c r="D301" s="1"/>
      <c r="E301" s="1"/>
      <c r="F301" s="1"/>
      <c r="G301" s="1"/>
      <c r="H301" s="1"/>
      <c r="I301" s="126"/>
    </row>
    <row r="302" spans="4:9" x14ac:dyDescent="0.2">
      <c r="D302" s="1"/>
      <c r="E302" s="1"/>
      <c r="F302" s="1"/>
      <c r="G302" s="1"/>
      <c r="H302" s="1"/>
      <c r="I302" s="126"/>
    </row>
    <row r="303" spans="4:9" x14ac:dyDescent="0.2">
      <c r="D303" s="1"/>
      <c r="E303" s="1"/>
      <c r="F303" s="1"/>
      <c r="G303" s="1"/>
      <c r="H303" s="1"/>
      <c r="I303" s="126"/>
    </row>
    <row r="304" spans="4:9" x14ac:dyDescent="0.2">
      <c r="D304" s="1"/>
      <c r="E304" s="1"/>
      <c r="F304" s="1"/>
      <c r="G304" s="1"/>
      <c r="H304" s="1"/>
      <c r="I304" s="126"/>
    </row>
    <row r="305" spans="4:9" x14ac:dyDescent="0.2">
      <c r="D305" s="1"/>
      <c r="E305" s="1"/>
      <c r="F305" s="1"/>
      <c r="G305" s="1"/>
      <c r="H305" s="1"/>
      <c r="I305" s="126"/>
    </row>
    <row r="306" spans="4:9" x14ac:dyDescent="0.2">
      <c r="D306" s="1"/>
      <c r="E306" s="1"/>
      <c r="F306" s="1"/>
      <c r="G306" s="1"/>
      <c r="H306" s="1"/>
      <c r="I306" s="126"/>
    </row>
    <row r="307" spans="4:9" x14ac:dyDescent="0.2">
      <c r="D307" s="1"/>
      <c r="E307" s="1"/>
      <c r="F307" s="1"/>
      <c r="G307" s="1"/>
      <c r="H307" s="1"/>
      <c r="I307" s="126"/>
    </row>
    <row r="308" spans="4:9" x14ac:dyDescent="0.2">
      <c r="D308" s="1"/>
      <c r="E308" s="1"/>
      <c r="F308" s="1"/>
      <c r="G308" s="1"/>
      <c r="H308" s="1"/>
      <c r="I308" s="126"/>
    </row>
    <row r="309" spans="4:9" x14ac:dyDescent="0.2">
      <c r="D309" s="1"/>
      <c r="E309" s="1"/>
      <c r="F309" s="1"/>
      <c r="G309" s="1"/>
      <c r="H309" s="1"/>
      <c r="I309" s="126"/>
    </row>
    <row r="310" spans="4:9" x14ac:dyDescent="0.2">
      <c r="D310" s="1"/>
      <c r="E310" s="1"/>
      <c r="F310" s="1"/>
      <c r="G310" s="1"/>
      <c r="H310" s="1"/>
      <c r="I310" s="126"/>
    </row>
    <row r="311" spans="4:9" x14ac:dyDescent="0.2">
      <c r="D311" s="1"/>
      <c r="E311" s="1"/>
      <c r="F311" s="1"/>
      <c r="G311" s="1"/>
      <c r="H311" s="1"/>
      <c r="I311" s="126"/>
    </row>
    <row r="312" spans="4:9" x14ac:dyDescent="0.2">
      <c r="D312" s="1"/>
      <c r="E312" s="1"/>
      <c r="F312" s="1"/>
      <c r="G312" s="1"/>
      <c r="H312" s="1"/>
      <c r="I312" s="126"/>
    </row>
    <row r="313" spans="4:9" x14ac:dyDescent="0.2">
      <c r="D313" s="1"/>
      <c r="E313" s="1"/>
      <c r="F313" s="1"/>
      <c r="G313" s="1"/>
      <c r="H313" s="1"/>
      <c r="I313" s="126"/>
    </row>
    <row r="314" spans="4:9" x14ac:dyDescent="0.2">
      <c r="D314" s="1"/>
      <c r="E314" s="1"/>
      <c r="F314" s="1"/>
      <c r="G314" s="1"/>
      <c r="H314" s="1"/>
      <c r="I314" s="126"/>
    </row>
    <row r="315" spans="4:9" x14ac:dyDescent="0.2">
      <c r="D315" s="1"/>
      <c r="E315" s="1"/>
      <c r="F315" s="1"/>
      <c r="G315" s="1"/>
      <c r="H315" s="1"/>
      <c r="I315" s="126"/>
    </row>
    <row r="316" spans="4:9" x14ac:dyDescent="0.2">
      <c r="D316" s="1"/>
      <c r="E316" s="1"/>
      <c r="F316" s="1"/>
      <c r="G316" s="1"/>
      <c r="H316" s="1"/>
      <c r="I316" s="126"/>
    </row>
    <row r="317" spans="4:9" x14ac:dyDescent="0.2">
      <c r="D317" s="1"/>
      <c r="E317" s="1"/>
      <c r="F317" s="1"/>
      <c r="G317" s="1"/>
      <c r="H317" s="1"/>
      <c r="I317" s="126"/>
    </row>
    <row r="318" spans="4:9" x14ac:dyDescent="0.2">
      <c r="D318" s="1"/>
      <c r="E318" s="1"/>
      <c r="F318" s="1"/>
      <c r="G318" s="1"/>
      <c r="H318" s="1"/>
      <c r="I318" s="126"/>
    </row>
    <row r="319" spans="4:9" x14ac:dyDescent="0.2">
      <c r="D319" s="1"/>
      <c r="E319" s="1"/>
      <c r="F319" s="1"/>
      <c r="G319" s="1"/>
      <c r="H319" s="1"/>
      <c r="I319" s="126"/>
    </row>
    <row r="320" spans="4:9" x14ac:dyDescent="0.2">
      <c r="D320" s="1"/>
      <c r="E320" s="1"/>
      <c r="F320" s="1"/>
      <c r="G320" s="1"/>
      <c r="H320" s="1"/>
      <c r="I320" s="126"/>
    </row>
    <row r="321" spans="4:9" x14ac:dyDescent="0.2">
      <c r="D321" s="1"/>
      <c r="E321" s="1"/>
      <c r="F321" s="1"/>
      <c r="G321" s="1"/>
      <c r="H321" s="1"/>
      <c r="I321" s="126"/>
    </row>
    <row r="322" spans="4:9" x14ac:dyDescent="0.2">
      <c r="D322" s="1"/>
      <c r="E322" s="1"/>
      <c r="F322" s="1"/>
      <c r="G322" s="1"/>
      <c r="H322" s="1"/>
      <c r="I322" s="126"/>
    </row>
    <row r="323" spans="4:9" x14ac:dyDescent="0.2">
      <c r="D323" s="1"/>
      <c r="E323" s="1"/>
      <c r="F323" s="1"/>
      <c r="G323" s="1"/>
      <c r="H323" s="1"/>
      <c r="I323" s="126"/>
    </row>
    <row r="324" spans="4:9" x14ac:dyDescent="0.2">
      <c r="D324" s="1"/>
      <c r="E324" s="1"/>
      <c r="F324" s="1"/>
      <c r="G324" s="1"/>
      <c r="H324" s="1"/>
      <c r="I324" s="126"/>
    </row>
    <row r="325" spans="4:9" x14ac:dyDescent="0.2">
      <c r="D325" s="1"/>
      <c r="E325" s="1"/>
      <c r="F325" s="1"/>
      <c r="G325" s="1"/>
      <c r="H325" s="1"/>
      <c r="I325" s="126"/>
    </row>
    <row r="326" spans="4:9" x14ac:dyDescent="0.2">
      <c r="D326" s="1"/>
      <c r="E326" s="1"/>
      <c r="F326" s="1"/>
      <c r="G326" s="1"/>
      <c r="H326" s="1"/>
      <c r="I326" s="126"/>
    </row>
    <row r="327" spans="4:9" x14ac:dyDescent="0.2">
      <c r="D327" s="1"/>
      <c r="E327" s="1"/>
      <c r="F327" s="1"/>
      <c r="G327" s="1"/>
      <c r="H327" s="1"/>
      <c r="I327" s="126"/>
    </row>
    <row r="328" spans="4:9" x14ac:dyDescent="0.2">
      <c r="D328" s="1"/>
      <c r="E328" s="1"/>
      <c r="F328" s="1"/>
      <c r="G328" s="1"/>
      <c r="H328" s="1"/>
      <c r="I328" s="126"/>
    </row>
    <row r="329" spans="4:9" x14ac:dyDescent="0.2">
      <c r="D329" s="1"/>
      <c r="E329" s="1"/>
      <c r="F329" s="1"/>
      <c r="G329" s="1"/>
      <c r="H329" s="1"/>
      <c r="I329" s="126"/>
    </row>
    <row r="330" spans="4:9" x14ac:dyDescent="0.2">
      <c r="D330" s="1"/>
      <c r="E330" s="1"/>
      <c r="F330" s="1"/>
      <c r="G330" s="1"/>
      <c r="H330" s="1"/>
      <c r="I330" s="126"/>
    </row>
    <row r="331" spans="4:9" x14ac:dyDescent="0.2">
      <c r="D331" s="1"/>
      <c r="E331" s="1"/>
      <c r="F331" s="1"/>
      <c r="G331" s="1"/>
      <c r="H331" s="1"/>
      <c r="I331" s="126"/>
    </row>
    <row r="332" spans="4:9" x14ac:dyDescent="0.2">
      <c r="D332" s="1"/>
      <c r="E332" s="1"/>
      <c r="F332" s="1"/>
      <c r="G332" s="1"/>
      <c r="H332" s="1"/>
      <c r="I332" s="126"/>
    </row>
    <row r="333" spans="4:9" x14ac:dyDescent="0.2">
      <c r="D333" s="1"/>
      <c r="E333" s="1"/>
      <c r="F333" s="1"/>
      <c r="G333" s="1"/>
      <c r="H333" s="1"/>
      <c r="I333" s="126"/>
    </row>
    <row r="334" spans="4:9" x14ac:dyDescent="0.2">
      <c r="D334" s="1"/>
      <c r="E334" s="1"/>
      <c r="F334" s="1"/>
      <c r="G334" s="1"/>
      <c r="H334" s="1"/>
      <c r="I334" s="126"/>
    </row>
    <row r="335" spans="4:9" x14ac:dyDescent="0.2">
      <c r="D335" s="1"/>
      <c r="E335" s="1"/>
      <c r="F335" s="1"/>
      <c r="G335" s="1"/>
      <c r="H335" s="1"/>
      <c r="I335" s="126"/>
    </row>
    <row r="336" spans="4:9" x14ac:dyDescent="0.2">
      <c r="D336" s="1"/>
      <c r="E336" s="1"/>
      <c r="F336" s="1"/>
      <c r="G336" s="1"/>
      <c r="H336" s="1"/>
      <c r="I336" s="126"/>
    </row>
    <row r="337" spans="4:9" x14ac:dyDescent="0.2">
      <c r="D337" s="1"/>
      <c r="E337" s="1"/>
      <c r="F337" s="1"/>
      <c r="G337" s="1"/>
      <c r="H337" s="1"/>
      <c r="I337" s="126"/>
    </row>
    <row r="338" spans="4:9" x14ac:dyDescent="0.2">
      <c r="D338" s="1"/>
      <c r="E338" s="1"/>
      <c r="F338" s="1"/>
      <c r="G338" s="1"/>
      <c r="H338" s="1"/>
      <c r="I338" s="126"/>
    </row>
    <row r="339" spans="4:9" x14ac:dyDescent="0.2">
      <c r="D339" s="1"/>
      <c r="E339" s="1"/>
      <c r="F339" s="1"/>
      <c r="G339" s="1"/>
      <c r="H339" s="1"/>
      <c r="I339" s="126"/>
    </row>
    <row r="340" spans="4:9" x14ac:dyDescent="0.2">
      <c r="D340" s="1"/>
      <c r="E340" s="1"/>
      <c r="F340" s="1"/>
      <c r="G340" s="1"/>
      <c r="H340" s="1"/>
      <c r="I340" s="126"/>
    </row>
  </sheetData>
  <protectedRanges>
    <protectedRange sqref="D10:E13 D16:E18 D20:E22 D26:E28 D30:E34 D38:E38 D40:E49 D52:E53 D55:E67 D69:E78 D81:E81 G84:H85 I87 D89:E89 G95:H96 F138:F140 D114:E116 D119:E121 G124:H126 D128:E130 D132:E132 D135:E135 D99:E101 D103:E105 D107:E111 D91:E93" name="Plage1"/>
    <protectedRange sqref="D128:E130 D132:E132 D135:E135 F138:F140 G124:H126" name="Plage2"/>
  </protectedRanges>
  <mergeCells count="55">
    <mergeCell ref="B137:I137"/>
    <mergeCell ref="A134:A135"/>
    <mergeCell ref="A137:A140"/>
    <mergeCell ref="B113:I113"/>
    <mergeCell ref="B114:B116"/>
    <mergeCell ref="A113:A116"/>
    <mergeCell ref="B118:I118"/>
    <mergeCell ref="A118:A122"/>
    <mergeCell ref="A123:A126"/>
    <mergeCell ref="B128:B130"/>
    <mergeCell ref="A128:A130"/>
    <mergeCell ref="B131:I131"/>
    <mergeCell ref="A131:A132"/>
    <mergeCell ref="B98:I98"/>
    <mergeCell ref="B107:B111"/>
    <mergeCell ref="A90:A111"/>
    <mergeCell ref="G90:I90"/>
    <mergeCell ref="B90:F90"/>
    <mergeCell ref="B58:B60"/>
    <mergeCell ref="A39:A43"/>
    <mergeCell ref="A44:A49"/>
    <mergeCell ref="A83:A87"/>
    <mergeCell ref="B52:B53"/>
    <mergeCell ref="A88:A89"/>
    <mergeCell ref="B80:I80"/>
    <mergeCell ref="B99:B101"/>
    <mergeCell ref="B103:B105"/>
    <mergeCell ref="B25:I25"/>
    <mergeCell ref="B37:I37"/>
    <mergeCell ref="A9:A34"/>
    <mergeCell ref="B16:B22"/>
    <mergeCell ref="B26:B34"/>
    <mergeCell ref="B10:B13"/>
    <mergeCell ref="A51:A78"/>
    <mergeCell ref="B83:I83"/>
    <mergeCell ref="A80:A81"/>
    <mergeCell ref="A37:A38"/>
    <mergeCell ref="B51:I51"/>
    <mergeCell ref="B55:B57"/>
    <mergeCell ref="D6:F6"/>
    <mergeCell ref="G6:I6"/>
    <mergeCell ref="B119:B121"/>
    <mergeCell ref="B123:I123"/>
    <mergeCell ref="B134:I134"/>
    <mergeCell ref="B40:B43"/>
    <mergeCell ref="B45:B49"/>
    <mergeCell ref="B124:B126"/>
    <mergeCell ref="B62:B64"/>
    <mergeCell ref="B65:B67"/>
    <mergeCell ref="B69:B73"/>
    <mergeCell ref="B74:B78"/>
    <mergeCell ref="B84:B85"/>
    <mergeCell ref="B88:I88"/>
    <mergeCell ref="B9:I9"/>
    <mergeCell ref="B15:I15"/>
  </mergeCells>
  <pageMargins left="0.7" right="0.7" top="0.75" bottom="0.75" header="0.3" footer="0.3"/>
  <pageSetup paperSize="9" scale="57" orientation="portrait" r:id="rId1"/>
  <rowBreaks count="2" manualBreakCount="2">
    <brk id="78" max="16383" man="1"/>
    <brk id="140"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1" enableFormatConditionsCalculation="0">
    <tabColor theme="9" tint="-0.249977111117893"/>
    <pageSetUpPr fitToPage="1"/>
  </sheetPr>
  <dimension ref="A1:L257"/>
  <sheetViews>
    <sheetView showGridLines="0" tabSelected="1" zoomScale="150" zoomScaleNormal="150" zoomScaleSheetLayoutView="100" zoomScalePageLayoutView="150" workbookViewId="0">
      <selection activeCell="I124" sqref="I124"/>
    </sheetView>
  </sheetViews>
  <sheetFormatPr baseColWidth="10" defaultColWidth="10.83203125" defaultRowHeight="15" x14ac:dyDescent="0.2"/>
  <cols>
    <col min="1" max="2" width="15.5" customWidth="1"/>
    <col min="3" max="3" width="16.83203125" customWidth="1"/>
    <col min="4" max="5" width="15.5" customWidth="1"/>
    <col min="6" max="6" width="32.83203125" customWidth="1"/>
  </cols>
  <sheetData>
    <row r="1" spans="1:6" x14ac:dyDescent="0.2">
      <c r="A1" s="240"/>
      <c r="B1" s="240"/>
    </row>
    <row r="2" spans="1:6" ht="50.25" customHeight="1" x14ac:dyDescent="0.2">
      <c r="A2" s="240"/>
      <c r="B2" s="240"/>
      <c r="C2" s="145"/>
    </row>
    <row r="3" spans="1:6" ht="15.75" customHeight="1" x14ac:dyDescent="0.2">
      <c r="A3" s="154"/>
      <c r="B3" s="154"/>
      <c r="C3" s="155"/>
      <c r="D3" s="156"/>
      <c r="E3" s="248" t="s">
        <v>188</v>
      </c>
      <c r="F3" s="249"/>
    </row>
    <row r="4" spans="1:6" ht="38.5" customHeight="1" x14ac:dyDescent="0.2">
      <c r="A4" s="250" t="s">
        <v>189</v>
      </c>
      <c r="B4" s="251"/>
      <c r="C4" s="251"/>
      <c r="D4" s="251"/>
      <c r="E4" s="251"/>
      <c r="F4" s="251"/>
    </row>
    <row r="5" spans="1:6" ht="26.5" customHeight="1" x14ac:dyDescent="0.2">
      <c r="A5" s="251"/>
      <c r="B5" s="251"/>
      <c r="C5" s="251"/>
      <c r="D5" s="251"/>
      <c r="E5" s="251"/>
      <c r="F5" s="251"/>
    </row>
    <row r="6" spans="1:6" ht="21" customHeight="1" x14ac:dyDescent="0.2">
      <c r="A6" s="247" t="s">
        <v>243</v>
      </c>
      <c r="B6" s="247"/>
      <c r="C6" s="247"/>
      <c r="D6" s="247"/>
      <c r="E6" s="247"/>
      <c r="F6" s="247"/>
    </row>
    <row r="7" spans="1:6" ht="24.75" customHeight="1" x14ac:dyDescent="0.2">
      <c r="A7" s="157"/>
      <c r="B7" s="157"/>
      <c r="C7" s="157"/>
      <c r="D7" s="157"/>
      <c r="E7" s="252" t="s">
        <v>226</v>
      </c>
      <c r="F7" s="252"/>
    </row>
    <row r="8" spans="1:6" ht="29" customHeight="1" x14ac:dyDescent="0.2">
      <c r="A8" s="244"/>
      <c r="B8" s="244"/>
      <c r="C8" s="244"/>
      <c r="D8" s="244"/>
    </row>
    <row r="9" spans="1:6" ht="33" customHeight="1" x14ac:dyDescent="0.2"/>
    <row r="10" spans="1:6" ht="35.5" customHeight="1" x14ac:dyDescent="0.2"/>
    <row r="11" spans="1:6" ht="32.5" customHeight="1" x14ac:dyDescent="0.2"/>
    <row r="12" spans="1:6" ht="38" customHeight="1" x14ac:dyDescent="0.2"/>
    <row r="13" spans="1:6" ht="39.5" customHeight="1" x14ac:dyDescent="0.2"/>
    <row r="14" spans="1:6" ht="66.75" customHeight="1" x14ac:dyDescent="0.2">
      <c r="B14" s="7"/>
      <c r="C14" s="7"/>
      <c r="D14" s="7"/>
      <c r="E14" s="7"/>
    </row>
    <row r="15" spans="1:6" ht="138.5" customHeight="1" x14ac:dyDescent="0.2">
      <c r="A15" s="152"/>
      <c r="B15" s="153"/>
      <c r="C15" s="153"/>
      <c r="D15" s="153"/>
      <c r="E15" s="153"/>
      <c r="F15" s="153"/>
    </row>
    <row r="16" spans="1:6" ht="66.75" customHeight="1" x14ac:dyDescent="0.2">
      <c r="B16" s="7"/>
      <c r="C16" s="7"/>
      <c r="D16" s="7"/>
      <c r="E16" s="7"/>
    </row>
    <row r="17" spans="1:6" ht="109" customHeight="1" x14ac:dyDescent="0.2"/>
    <row r="21" spans="1:6" ht="33.75" customHeight="1" x14ac:dyDescent="0.2">
      <c r="A21" s="244" t="s">
        <v>46</v>
      </c>
      <c r="B21" s="244"/>
      <c r="C21" s="244"/>
      <c r="D21" s="244"/>
      <c r="E21" s="244"/>
      <c r="F21" s="244"/>
    </row>
    <row r="23" spans="1:6" x14ac:dyDescent="0.2">
      <c r="A23" s="172" t="str">
        <f>A63</f>
        <v>Diagnostic Egalité Professionnelle  (effectif  moyen au 31/12/2019)</v>
      </c>
      <c r="B23" s="9"/>
      <c r="C23" s="9"/>
      <c r="D23" s="9"/>
      <c r="E23" s="9"/>
      <c r="F23" s="9"/>
    </row>
    <row r="24" spans="1:6" x14ac:dyDescent="0.2">
      <c r="A24" s="9"/>
      <c r="B24" s="9" t="str">
        <f>A65</f>
        <v>Fiche d'identité de l'établissement</v>
      </c>
      <c r="C24" s="9"/>
      <c r="D24" s="9"/>
      <c r="E24" s="9"/>
      <c r="F24" s="9"/>
    </row>
    <row r="25" spans="1:6" x14ac:dyDescent="0.2">
      <c r="A25" s="9"/>
      <c r="B25" s="9" t="str">
        <f>A91</f>
        <v>Rappel des enjeux</v>
      </c>
      <c r="C25" s="9"/>
      <c r="D25" s="9"/>
      <c r="E25" s="9"/>
      <c r="F25" s="9"/>
    </row>
    <row r="26" spans="1:6" x14ac:dyDescent="0.2">
      <c r="A26" s="9"/>
      <c r="B26" s="8" t="str">
        <f>A95</f>
        <v>Organisation de la démarche</v>
      </c>
      <c r="C26" s="9"/>
      <c r="D26" s="9"/>
      <c r="E26" s="9"/>
      <c r="F26" s="9"/>
    </row>
    <row r="27" spans="1:6" x14ac:dyDescent="0.2">
      <c r="A27" s="9"/>
      <c r="B27" s="8" t="str">
        <f>A98</f>
        <v>Objectif de l'intervention</v>
      </c>
      <c r="C27" s="9"/>
      <c r="D27" s="9"/>
      <c r="E27" s="9"/>
      <c r="F27" s="9"/>
    </row>
    <row r="28" spans="1:6" x14ac:dyDescent="0.2">
      <c r="A28" s="9"/>
      <c r="B28" s="8" t="str">
        <f>A101</f>
        <v>Présentation de l'outil</v>
      </c>
      <c r="C28" s="9"/>
      <c r="D28" s="9"/>
      <c r="E28" s="9"/>
      <c r="F28" s="9"/>
    </row>
    <row r="29" spans="1:6" x14ac:dyDescent="0.2">
      <c r="A29" s="9"/>
      <c r="B29" s="9"/>
      <c r="C29" s="9"/>
      <c r="D29" s="9"/>
      <c r="E29" s="9"/>
      <c r="F29" s="9"/>
    </row>
    <row r="30" spans="1:6" ht="15" customHeight="1" x14ac:dyDescent="0.2">
      <c r="A30" s="172" t="s">
        <v>47</v>
      </c>
      <c r="B30" s="9"/>
      <c r="C30" s="9"/>
      <c r="D30" s="9"/>
      <c r="E30" s="9"/>
      <c r="F30" s="9"/>
    </row>
    <row r="31" spans="1:6" ht="15" customHeight="1" x14ac:dyDescent="0.2">
      <c r="A31" s="9"/>
      <c r="B31" s="9" t="str">
        <f>A106</f>
        <v>Répartition de l’effectif physique et des ETPR (Equivalent Temps Plein Rémunéré)</v>
      </c>
      <c r="C31" s="9"/>
      <c r="D31" s="9"/>
      <c r="E31" s="9"/>
      <c r="F31" s="9"/>
    </row>
    <row r="32" spans="1:6" ht="15" customHeight="1" x14ac:dyDescent="0.2">
      <c r="A32" s="9"/>
      <c r="B32" s="9" t="str">
        <f>A111</f>
        <v>Répartition des ETPR du PNM et du PM par statut</v>
      </c>
      <c r="C32" s="9"/>
      <c r="D32" s="9"/>
      <c r="E32" s="9"/>
      <c r="F32" s="9"/>
    </row>
    <row r="33" spans="1:6" ht="15" customHeight="1" x14ac:dyDescent="0.2">
      <c r="A33" s="9"/>
      <c r="B33" s="9" t="str">
        <f>A114</f>
        <v>Répartition des ETPR du PNM par catégorie et filière</v>
      </c>
      <c r="C33" s="9"/>
      <c r="D33" s="9"/>
      <c r="E33" s="9"/>
      <c r="F33" s="9"/>
    </row>
    <row r="34" spans="1:6" ht="15" customHeight="1" x14ac:dyDescent="0.2">
      <c r="A34" s="9"/>
      <c r="B34" s="246" t="s">
        <v>157</v>
      </c>
      <c r="C34" s="246"/>
      <c r="D34" s="246"/>
      <c r="E34" s="246"/>
      <c r="F34" s="246"/>
    </row>
    <row r="35" spans="1:6" ht="15" customHeight="1" x14ac:dyDescent="0.2">
      <c r="A35" s="9"/>
      <c r="B35" s="9" t="s">
        <v>48</v>
      </c>
      <c r="C35" s="9"/>
      <c r="D35" s="9"/>
      <c r="E35" s="9"/>
      <c r="F35" s="9"/>
    </row>
    <row r="36" spans="1:6" ht="15" customHeight="1" x14ac:dyDescent="0.2">
      <c r="A36" s="9"/>
      <c r="B36" s="9"/>
      <c r="C36" s="9"/>
      <c r="D36" s="9"/>
      <c r="E36" s="9"/>
      <c r="F36" s="9"/>
    </row>
    <row r="37" spans="1:6" ht="15" customHeight="1" x14ac:dyDescent="0.2">
      <c r="A37" s="172" t="str">
        <f>A127</f>
        <v>II Analyse de l'effectif du Personnel Non Médical selon le temps de travail, par genre</v>
      </c>
      <c r="B37" s="9"/>
      <c r="C37" s="9"/>
      <c r="D37" s="9"/>
      <c r="E37" s="9"/>
      <c r="F37" s="9"/>
    </row>
    <row r="38" spans="1:6" ht="30.75" customHeight="1" x14ac:dyDescent="0.2">
      <c r="A38" s="9"/>
      <c r="B38" s="246" t="str">
        <f>A129</f>
        <v>Répartition de l’effectif physique du PNM temps partiel, temps plein, par statut et catégorie</v>
      </c>
      <c r="C38" s="246"/>
      <c r="D38" s="246"/>
      <c r="E38" s="246"/>
      <c r="F38" s="246"/>
    </row>
    <row r="39" spans="1:6" ht="15" customHeight="1" x14ac:dyDescent="0.2">
      <c r="A39" s="9"/>
      <c r="B39" s="9" t="str">
        <f>A139</f>
        <v>Le taux de femmes et d'hommes parmi les agent-e-s à temps partiel au sein du PNM</v>
      </c>
      <c r="C39" s="9"/>
      <c r="D39" s="9"/>
      <c r="E39" s="9"/>
      <c r="F39" s="9"/>
    </row>
    <row r="40" spans="1:6" ht="15" customHeight="1" x14ac:dyDescent="0.2">
      <c r="A40" s="9"/>
      <c r="B40" s="9"/>
      <c r="C40" s="9"/>
      <c r="D40" s="9"/>
      <c r="E40" s="9"/>
      <c r="F40" s="9"/>
    </row>
    <row r="41" spans="1:6" ht="15" customHeight="1" x14ac:dyDescent="0.2">
      <c r="A41" s="172" t="s">
        <v>49</v>
      </c>
      <c r="B41" s="9"/>
      <c r="C41" s="9"/>
      <c r="D41" s="9"/>
      <c r="E41" s="9"/>
      <c r="F41" s="9"/>
    </row>
    <row r="42" spans="1:6" ht="15" customHeight="1" x14ac:dyDescent="0.2">
      <c r="A42" s="9"/>
      <c r="B42" s="9" t="str">
        <f>A143</f>
        <v>Turnover</v>
      </c>
      <c r="C42" s="9"/>
      <c r="D42" s="9"/>
      <c r="E42" s="9"/>
      <c r="F42" s="9"/>
    </row>
    <row r="43" spans="1:6" ht="15" customHeight="1" x14ac:dyDescent="0.2">
      <c r="A43" s="9"/>
      <c r="B43" s="9"/>
      <c r="C43" s="9"/>
      <c r="D43" s="9"/>
      <c r="E43" s="9"/>
      <c r="F43" s="9"/>
    </row>
    <row r="44" spans="1:6" ht="15" customHeight="1" x14ac:dyDescent="0.2">
      <c r="A44" s="172" t="s">
        <v>50</v>
      </c>
      <c r="B44" s="9"/>
      <c r="C44" s="9"/>
      <c r="D44" s="9"/>
      <c r="E44" s="9"/>
      <c r="F44" s="9"/>
    </row>
    <row r="45" spans="1:6" ht="15" customHeight="1" x14ac:dyDescent="0.2">
      <c r="A45" s="9"/>
      <c r="B45" s="9" t="s">
        <v>51</v>
      </c>
      <c r="C45" s="9"/>
      <c r="D45" s="9"/>
      <c r="E45" s="9"/>
      <c r="F45" s="9"/>
    </row>
    <row r="46" spans="1:6" ht="15" customHeight="1" x14ac:dyDescent="0.2">
      <c r="A46" s="9"/>
      <c r="B46" s="9"/>
      <c r="C46" s="9"/>
      <c r="D46" s="9"/>
      <c r="E46" s="9"/>
      <c r="F46" s="9"/>
    </row>
    <row r="47" spans="1:6" ht="15" customHeight="1" x14ac:dyDescent="0.2">
      <c r="A47" s="172" t="s">
        <v>52</v>
      </c>
      <c r="B47" s="9"/>
      <c r="C47" s="9"/>
      <c r="D47" s="9"/>
      <c r="E47" s="9"/>
      <c r="F47" s="9"/>
    </row>
    <row r="48" spans="1:6" ht="15" customHeight="1" x14ac:dyDescent="0.2">
      <c r="A48" s="9"/>
      <c r="B48" s="9" t="str">
        <f>A155</f>
        <v>Rémunérations moyennes brutes, primes et indemnités comprises</v>
      </c>
      <c r="C48" s="9"/>
      <c r="D48" s="9"/>
      <c r="E48" s="9"/>
      <c r="F48" s="9"/>
    </row>
    <row r="49" spans="1:6" ht="15" customHeight="1" x14ac:dyDescent="0.2">
      <c r="A49" s="9"/>
      <c r="B49" s="246" t="str">
        <f>A171</f>
        <v>Rémunérations moyennes brutes, primes et indemnités comprises, du PNM par statut et catégorie</v>
      </c>
      <c r="C49" s="246"/>
      <c r="D49" s="246"/>
      <c r="E49" s="246"/>
      <c r="F49" s="246"/>
    </row>
    <row r="50" spans="1:6" ht="15" customHeight="1" x14ac:dyDescent="0.2">
      <c r="A50" s="9"/>
      <c r="B50" s="9"/>
      <c r="C50" s="9"/>
      <c r="D50" s="9"/>
      <c r="E50" s="9"/>
      <c r="F50" s="9"/>
    </row>
    <row r="51" spans="1:6" ht="15" customHeight="1" x14ac:dyDescent="0.2">
      <c r="A51" s="172" t="s">
        <v>53</v>
      </c>
      <c r="B51" s="9"/>
      <c r="C51" s="9"/>
      <c r="D51" s="9"/>
      <c r="E51" s="9"/>
      <c r="F51" s="9"/>
    </row>
    <row r="52" spans="1:6" ht="15" customHeight="1" x14ac:dyDescent="0.2">
      <c r="A52" s="9"/>
      <c r="B52" s="9" t="str">
        <f>A183</f>
        <v>Le nombre d'Accidents de Travail</v>
      </c>
      <c r="C52" s="9"/>
      <c r="D52" s="9"/>
      <c r="E52" s="9"/>
      <c r="F52" s="9"/>
    </row>
    <row r="53" spans="1:6" ht="15" customHeight="1" x14ac:dyDescent="0.2">
      <c r="A53" s="9"/>
      <c r="B53" s="9" t="str">
        <f>A186</f>
        <v>Le nombre de Maladies Professionnelles (et maladies reconnues imputables au service)</v>
      </c>
      <c r="C53" s="9"/>
      <c r="D53" s="9"/>
      <c r="E53" s="9"/>
      <c r="F53" s="9"/>
    </row>
    <row r="54" spans="1:6" ht="15" customHeight="1" x14ac:dyDescent="0.2">
      <c r="A54" s="9"/>
      <c r="B54" s="9"/>
      <c r="C54" s="9"/>
      <c r="D54" s="9"/>
      <c r="E54" s="9"/>
      <c r="F54" s="9"/>
    </row>
    <row r="55" spans="1:6" ht="15" customHeight="1" x14ac:dyDescent="0.2">
      <c r="A55" s="172" t="str">
        <f>A189</f>
        <v>VIII Analyse des congés et absences par genre</v>
      </c>
      <c r="B55" s="9"/>
      <c r="C55" s="9"/>
      <c r="D55" s="9"/>
      <c r="E55" s="9"/>
      <c r="F55" s="9"/>
    </row>
    <row r="56" spans="1:6" ht="15" customHeight="1" x14ac:dyDescent="0.2">
      <c r="A56" s="9"/>
      <c r="B56" s="9" t="str">
        <f>A191</f>
        <v>Absentéisme pour motif médical</v>
      </c>
      <c r="C56" s="9"/>
      <c r="D56" s="9"/>
      <c r="E56" s="9"/>
      <c r="F56" s="9"/>
    </row>
    <row r="57" spans="1:6" ht="15" customHeight="1" x14ac:dyDescent="0.2">
      <c r="A57" s="9"/>
      <c r="B57" s="9"/>
      <c r="C57" s="9"/>
      <c r="D57" s="9"/>
      <c r="E57" s="9"/>
      <c r="F57" s="9"/>
    </row>
    <row r="58" spans="1:6" ht="15" customHeight="1" x14ac:dyDescent="0.2">
      <c r="A58" s="172" t="s">
        <v>54</v>
      </c>
      <c r="B58" s="9"/>
      <c r="C58" s="9"/>
      <c r="D58" s="9"/>
      <c r="E58" s="9"/>
      <c r="F58" s="9"/>
    </row>
    <row r="59" spans="1:6" ht="15" customHeight="1" x14ac:dyDescent="0.2">
      <c r="A59" s="8"/>
      <c r="B59" s="9" t="str">
        <f>A198</f>
        <v>Le nombre de congés parentaux par genre</v>
      </c>
      <c r="C59" s="9"/>
      <c r="D59" s="9"/>
      <c r="E59" s="9"/>
      <c r="F59" s="9"/>
    </row>
    <row r="60" spans="1:6" ht="15" customHeight="1" x14ac:dyDescent="0.2">
      <c r="A60" s="8"/>
      <c r="B60" s="9" t="str">
        <f>A203</f>
        <v>Le nombre de jours enfant malade</v>
      </c>
      <c r="C60" s="9"/>
      <c r="D60" s="9"/>
      <c r="E60" s="9"/>
      <c r="F60" s="9"/>
    </row>
    <row r="61" spans="1:6" ht="15" customHeight="1" x14ac:dyDescent="0.2">
      <c r="A61" s="9"/>
      <c r="B61" s="8" t="s">
        <v>55</v>
      </c>
      <c r="C61" s="9"/>
      <c r="D61" s="9"/>
      <c r="E61" s="9"/>
      <c r="F61" s="9"/>
    </row>
    <row r="63" spans="1:6" s="10" customFormat="1" ht="19" x14ac:dyDescent="0.2">
      <c r="A63" s="245" t="s">
        <v>227</v>
      </c>
      <c r="B63" s="245"/>
      <c r="C63" s="245"/>
      <c r="D63" s="245"/>
      <c r="E63" s="245"/>
      <c r="F63" s="245"/>
    </row>
    <row r="64" spans="1:6" s="10" customFormat="1" ht="16" x14ac:dyDescent="0.2"/>
    <row r="65" spans="1:9" ht="16" x14ac:dyDescent="0.2">
      <c r="A65" s="11" t="s">
        <v>56</v>
      </c>
      <c r="B65" s="12"/>
      <c r="C65" s="12"/>
      <c r="D65" s="12"/>
      <c r="E65" s="12"/>
      <c r="F65" s="12"/>
      <c r="H65" s="1"/>
      <c r="I65" s="1"/>
    </row>
    <row r="66" spans="1:9" s="10" customFormat="1" ht="16" x14ac:dyDescent="0.2">
      <c r="H66" s="13"/>
      <c r="I66" s="13"/>
    </row>
    <row r="67" spans="1:9" s="10" customFormat="1" ht="42" customHeight="1" x14ac:dyDescent="0.2">
      <c r="A67" s="241" t="s">
        <v>57</v>
      </c>
      <c r="B67" s="241"/>
      <c r="C67" s="241"/>
      <c r="D67" s="242"/>
      <c r="E67" s="243"/>
      <c r="F67" s="243"/>
    </row>
    <row r="68" spans="1:9" s="10" customFormat="1" ht="31.5" customHeight="1" x14ac:dyDescent="0.2">
      <c r="A68" s="236" t="s">
        <v>58</v>
      </c>
      <c r="B68" s="236"/>
      <c r="C68" s="236"/>
      <c r="D68" s="237"/>
      <c r="E68" s="238"/>
      <c r="F68" s="238"/>
    </row>
    <row r="69" spans="1:9" s="10" customFormat="1" ht="16" x14ac:dyDescent="0.2">
      <c r="A69" s="236" t="s">
        <v>59</v>
      </c>
      <c r="B69" s="236"/>
      <c r="C69" s="236"/>
      <c r="D69" s="239"/>
      <c r="E69" s="239"/>
      <c r="F69" s="239"/>
    </row>
    <row r="70" spans="1:9" s="10" customFormat="1" ht="16" x14ac:dyDescent="0.2">
      <c r="A70" s="236" t="s">
        <v>60</v>
      </c>
      <c r="B70" s="236"/>
      <c r="C70" s="236"/>
      <c r="D70" s="239"/>
      <c r="E70" s="239"/>
      <c r="F70" s="239"/>
    </row>
    <row r="71" spans="1:9" s="10" customFormat="1" ht="16" x14ac:dyDescent="0.2">
      <c r="A71" s="236" t="s">
        <v>61</v>
      </c>
      <c r="B71" s="236"/>
      <c r="C71" s="236"/>
      <c r="D71" s="279"/>
      <c r="E71" s="239"/>
      <c r="F71" s="239"/>
    </row>
    <row r="72" spans="1:9" s="10" customFormat="1" ht="16" x14ac:dyDescent="0.2">
      <c r="A72" s="236" t="s">
        <v>62</v>
      </c>
      <c r="B72" s="236"/>
      <c r="C72" s="236"/>
      <c r="D72" s="279"/>
      <c r="E72" s="239"/>
      <c r="F72" s="239"/>
    </row>
    <row r="73" spans="1:9" s="10" customFormat="1" ht="16" x14ac:dyDescent="0.2">
      <c r="A73" s="236" t="s">
        <v>63</v>
      </c>
      <c r="B73" s="236"/>
      <c r="C73" s="236"/>
      <c r="D73" s="239"/>
      <c r="E73" s="239"/>
      <c r="F73" s="239"/>
    </row>
    <row r="74" spans="1:9" s="10" customFormat="1" ht="16" x14ac:dyDescent="0.2">
      <c r="A74" s="236" t="s">
        <v>64</v>
      </c>
      <c r="B74" s="236"/>
      <c r="C74" s="236"/>
      <c r="D74" s="282"/>
      <c r="E74" s="239"/>
      <c r="F74" s="239"/>
    </row>
    <row r="75" spans="1:9" s="10" customFormat="1" ht="16" x14ac:dyDescent="0.2">
      <c r="A75" s="236" t="s">
        <v>65</v>
      </c>
      <c r="B75" s="236"/>
      <c r="C75" s="236"/>
      <c r="D75" s="14"/>
      <c r="E75" s="14"/>
      <c r="F75" s="14"/>
    </row>
    <row r="76" spans="1:9" s="10" customFormat="1" ht="16" x14ac:dyDescent="0.2">
      <c r="A76" s="236" t="s">
        <v>66</v>
      </c>
      <c r="B76" s="236"/>
      <c r="C76" s="236"/>
      <c r="D76" s="239" t="s">
        <v>231</v>
      </c>
      <c r="E76" s="239"/>
      <c r="F76" s="239"/>
    </row>
    <row r="77" spans="1:9" s="10" customFormat="1" ht="15.75" customHeight="1" x14ac:dyDescent="0.2">
      <c r="A77" s="283" t="s">
        <v>67</v>
      </c>
      <c r="B77" s="283"/>
      <c r="C77" s="283"/>
      <c r="D77" s="283"/>
      <c r="E77" s="283"/>
      <c r="F77" s="283"/>
    </row>
    <row r="78" spans="1:9" s="10" customFormat="1" ht="31.5" customHeight="1" x14ac:dyDescent="0.2">
      <c r="A78" s="236" t="s">
        <v>68</v>
      </c>
      <c r="B78" s="236"/>
      <c r="C78" s="236"/>
      <c r="D78" s="237"/>
      <c r="E78" s="284"/>
      <c r="F78" s="284"/>
    </row>
    <row r="79" spans="1:9" s="10" customFormat="1" ht="16" x14ac:dyDescent="0.2">
      <c r="A79" s="236" t="s">
        <v>69</v>
      </c>
      <c r="B79" s="236"/>
      <c r="C79" s="236"/>
      <c r="D79" s="15"/>
      <c r="E79" s="193"/>
      <c r="F79" s="15"/>
    </row>
    <row r="80" spans="1:9" s="10" customFormat="1" ht="16" x14ac:dyDescent="0.2">
      <c r="A80" s="236" t="s">
        <v>70</v>
      </c>
      <c r="B80" s="236"/>
      <c r="C80" s="236"/>
      <c r="D80" s="237"/>
      <c r="E80" s="285"/>
      <c r="F80" s="285"/>
    </row>
    <row r="81" spans="1:6" s="10" customFormat="1" ht="16" x14ac:dyDescent="0.2">
      <c r="A81" s="236" t="s">
        <v>71</v>
      </c>
      <c r="B81" s="236"/>
      <c r="C81" s="236"/>
      <c r="D81" s="286"/>
      <c r="E81" s="285"/>
      <c r="F81" s="285"/>
    </row>
    <row r="82" spans="1:6" s="10" customFormat="1" ht="19" x14ac:dyDescent="0.2">
      <c r="A82" s="283" t="s">
        <v>72</v>
      </c>
      <c r="B82" s="283"/>
      <c r="C82" s="283"/>
      <c r="D82" s="283"/>
      <c r="E82" s="283"/>
      <c r="F82" s="283"/>
    </row>
    <row r="83" spans="1:6" s="10" customFormat="1" ht="141.75" customHeight="1" x14ac:dyDescent="0.2">
      <c r="A83" s="280" t="s">
        <v>228</v>
      </c>
      <c r="B83" s="280"/>
      <c r="C83" s="280"/>
      <c r="D83" s="281">
        <v>2445.42</v>
      </c>
      <c r="E83" s="281"/>
      <c r="F83" s="281"/>
    </row>
    <row r="84" spans="1:6" s="10" customFormat="1" ht="16" x14ac:dyDescent="0.2"/>
    <row r="85" spans="1:6" s="10" customFormat="1" ht="16" x14ac:dyDescent="0.2"/>
    <row r="86" spans="1:6" s="10" customFormat="1" ht="16" x14ac:dyDescent="0.2"/>
    <row r="87" spans="1:6" s="10" customFormat="1" ht="16" x14ac:dyDescent="0.2"/>
    <row r="88" spans="1:6" s="10" customFormat="1" ht="16" x14ac:dyDescent="0.2"/>
    <row r="89" spans="1:6" s="10" customFormat="1" ht="16" x14ac:dyDescent="0.2"/>
    <row r="90" spans="1:6" s="10" customFormat="1" ht="16" x14ac:dyDescent="0.2"/>
    <row r="91" spans="1:6" ht="16" x14ac:dyDescent="0.2">
      <c r="A91" s="11" t="s">
        <v>73</v>
      </c>
      <c r="B91" s="12"/>
      <c r="C91" s="12"/>
      <c r="D91" s="12"/>
      <c r="E91" s="12"/>
      <c r="F91" s="12"/>
    </row>
    <row r="93" spans="1:6" ht="409.5" customHeight="1" x14ac:dyDescent="0.2">
      <c r="A93" s="292" t="s">
        <v>235</v>
      </c>
      <c r="B93" s="292"/>
      <c r="C93" s="292"/>
      <c r="D93" s="292"/>
      <c r="E93" s="292"/>
      <c r="F93" s="292"/>
    </row>
    <row r="94" spans="1:6" ht="231.5" customHeight="1" x14ac:dyDescent="0.2">
      <c r="A94" s="292"/>
      <c r="B94" s="292"/>
      <c r="C94" s="292"/>
      <c r="D94" s="292"/>
      <c r="E94" s="292"/>
      <c r="F94" s="292"/>
    </row>
    <row r="95" spans="1:6" ht="16" x14ac:dyDescent="0.2">
      <c r="A95" s="11" t="s">
        <v>74</v>
      </c>
      <c r="B95" s="11"/>
      <c r="C95" s="11"/>
      <c r="D95" s="11"/>
      <c r="E95" s="11"/>
      <c r="F95" s="11"/>
    </row>
    <row r="96" spans="1:6" ht="16.5" customHeight="1" x14ac:dyDescent="0.2"/>
    <row r="97" spans="1:9" ht="206.25" customHeight="1" x14ac:dyDescent="0.2">
      <c r="A97" s="293" t="s">
        <v>233</v>
      </c>
      <c r="B97" s="293"/>
      <c r="C97" s="293"/>
      <c r="D97" s="293"/>
      <c r="E97" s="293"/>
      <c r="F97" s="293"/>
    </row>
    <row r="98" spans="1:9" ht="16" x14ac:dyDescent="0.2">
      <c r="A98" s="11" t="s">
        <v>75</v>
      </c>
      <c r="B98" s="11"/>
      <c r="C98" s="11"/>
      <c r="D98" s="11"/>
      <c r="E98" s="11"/>
      <c r="F98" s="11"/>
    </row>
    <row r="99" spans="1:9" ht="16.5" customHeight="1" x14ac:dyDescent="0.2"/>
    <row r="100" spans="1:9" ht="115.5" customHeight="1" x14ac:dyDescent="0.2">
      <c r="A100" s="294" t="s">
        <v>76</v>
      </c>
      <c r="B100" s="294"/>
      <c r="C100" s="294"/>
      <c r="D100" s="294"/>
      <c r="E100" s="294"/>
      <c r="F100" s="294"/>
    </row>
    <row r="101" spans="1:9" ht="16" x14ac:dyDescent="0.2">
      <c r="A101" s="11" t="s">
        <v>77</v>
      </c>
      <c r="B101" s="12"/>
      <c r="C101" s="12"/>
      <c r="D101" s="12"/>
      <c r="E101" s="12"/>
      <c r="F101" s="12"/>
    </row>
    <row r="102" spans="1:9" ht="16.5" customHeight="1" x14ac:dyDescent="0.2"/>
    <row r="103" spans="1:9" ht="184.5" customHeight="1" x14ac:dyDescent="0.2">
      <c r="A103" s="294" t="s">
        <v>232</v>
      </c>
      <c r="B103" s="294"/>
      <c r="C103" s="294"/>
      <c r="D103" s="294"/>
      <c r="E103" s="294"/>
      <c r="F103" s="294"/>
    </row>
    <row r="104" spans="1:9" ht="16" x14ac:dyDescent="0.2">
      <c r="A104" s="11" t="s">
        <v>47</v>
      </c>
      <c r="B104" s="16"/>
      <c r="C104" s="16"/>
      <c r="D104" s="16"/>
      <c r="E104" s="16"/>
      <c r="F104" s="16"/>
    </row>
    <row r="106" spans="1:9" ht="16" x14ac:dyDescent="0.2">
      <c r="A106" s="17" t="s">
        <v>78</v>
      </c>
      <c r="B106" s="18"/>
      <c r="C106" s="18"/>
      <c r="D106" s="18"/>
      <c r="E106" s="18"/>
      <c r="F106" s="18"/>
    </row>
    <row r="107" spans="1:9" ht="82" customHeight="1" x14ac:dyDescent="0.2">
      <c r="A107" s="275" t="s">
        <v>79</v>
      </c>
      <c r="B107" s="275"/>
      <c r="C107" s="19"/>
      <c r="E107" s="260" t="s">
        <v>229</v>
      </c>
      <c r="F107" s="261"/>
    </row>
    <row r="109" spans="1:9" ht="78" customHeight="1" x14ac:dyDescent="0.2">
      <c r="A109" s="275" t="s">
        <v>80</v>
      </c>
      <c r="B109" s="275"/>
      <c r="C109" s="19"/>
      <c r="E109" s="20"/>
      <c r="G109" s="21"/>
      <c r="H109" s="21"/>
    </row>
    <row r="110" spans="1:9" ht="8.25" customHeight="1" x14ac:dyDescent="0.2">
      <c r="A110" s="22"/>
      <c r="B110" s="22"/>
      <c r="C110" s="19"/>
      <c r="E110" s="20"/>
      <c r="H110" s="21"/>
    </row>
    <row r="111" spans="1:9" ht="18.75" customHeight="1" x14ac:dyDescent="0.2">
      <c r="A111" s="17" t="s">
        <v>81</v>
      </c>
      <c r="B111" s="18"/>
      <c r="C111" s="18"/>
      <c r="D111" s="18"/>
      <c r="E111" s="18"/>
      <c r="F111" s="18"/>
      <c r="H111" s="21"/>
    </row>
    <row r="112" spans="1:9" ht="264" customHeight="1" x14ac:dyDescent="0.2">
      <c r="A112" s="277" t="s">
        <v>222</v>
      </c>
      <c r="B112" s="278"/>
      <c r="C112" s="278"/>
      <c r="D112" s="278"/>
      <c r="E112" s="278"/>
      <c r="F112" s="278"/>
      <c r="G112" s="21"/>
      <c r="H112" s="21"/>
      <c r="I112" s="21"/>
    </row>
    <row r="113" spans="1:12" ht="194" customHeight="1" x14ac:dyDescent="0.2">
      <c r="A113" s="277" t="s">
        <v>223</v>
      </c>
      <c r="B113" s="277"/>
      <c r="C113" s="277"/>
      <c r="D113" s="277"/>
      <c r="E113" s="277"/>
      <c r="F113" s="277"/>
      <c r="G113" s="21"/>
      <c r="H113" s="21"/>
      <c r="I113" s="21"/>
    </row>
    <row r="114" spans="1:12" ht="18.75" customHeight="1" x14ac:dyDescent="0.2">
      <c r="A114" s="17" t="s">
        <v>82</v>
      </c>
      <c r="B114" s="18"/>
      <c r="C114" s="18"/>
      <c r="D114" s="18"/>
      <c r="E114" s="18"/>
      <c r="F114" s="18"/>
    </row>
    <row r="115" spans="1:12" ht="12" customHeight="1" x14ac:dyDescent="0.2">
      <c r="A115" s="22"/>
      <c r="B115" s="22"/>
      <c r="C115" s="19"/>
      <c r="E115" s="20"/>
    </row>
    <row r="116" spans="1:12" ht="178" customHeight="1" x14ac:dyDescent="0.2">
      <c r="A116" s="22"/>
      <c r="B116" s="22"/>
      <c r="C116" s="19"/>
      <c r="E116" s="20"/>
    </row>
    <row r="117" spans="1:12" s="23" customFormat="1" ht="52" customHeight="1" x14ac:dyDescent="0.2">
      <c r="A117" s="253" t="s">
        <v>225</v>
      </c>
      <c r="B117" s="276"/>
      <c r="C117" s="276"/>
      <c r="D117" s="276"/>
      <c r="E117" s="276"/>
      <c r="F117" s="276"/>
    </row>
    <row r="118" spans="1:12" ht="169" customHeight="1" x14ac:dyDescent="0.2">
      <c r="A118" s="22"/>
      <c r="B118" s="22"/>
      <c r="C118" s="19"/>
      <c r="E118" s="20"/>
    </row>
    <row r="119" spans="1:12" s="144" customFormat="1" ht="102" customHeight="1" x14ac:dyDescent="0.2">
      <c r="A119" s="253" t="s">
        <v>234</v>
      </c>
      <c r="B119" s="253"/>
      <c r="C119" s="253"/>
      <c r="D119" s="253"/>
      <c r="E119" s="253"/>
      <c r="F119" s="253"/>
    </row>
    <row r="120" spans="1:12" ht="17.25" customHeight="1" x14ac:dyDescent="0.2">
      <c r="A120" s="17" t="s">
        <v>173</v>
      </c>
      <c r="B120" s="18"/>
      <c r="C120" s="18"/>
      <c r="D120" s="18"/>
      <c r="E120" s="18"/>
      <c r="F120" s="18"/>
    </row>
    <row r="122" spans="1:12" ht="90" customHeight="1" x14ac:dyDescent="0.2">
      <c r="A122" s="264" t="s">
        <v>83</v>
      </c>
      <c r="B122" s="264"/>
    </row>
    <row r="123" spans="1:12" ht="20" customHeight="1" x14ac:dyDescent="0.2">
      <c r="A123" s="24"/>
      <c r="B123" s="24"/>
    </row>
    <row r="124" spans="1:12" ht="178" customHeight="1" x14ac:dyDescent="0.2">
      <c r="A124" s="24"/>
      <c r="B124" s="24"/>
    </row>
    <row r="125" spans="1:12" ht="217" customHeight="1" x14ac:dyDescent="0.2">
      <c r="A125" s="256"/>
      <c r="B125" s="256"/>
      <c r="C125" s="256"/>
      <c r="D125" s="256"/>
      <c r="E125" s="256"/>
      <c r="F125" s="256"/>
    </row>
    <row r="126" spans="1:12" ht="103" customHeight="1" x14ac:dyDescent="0.2">
      <c r="A126" s="254" t="s">
        <v>230</v>
      </c>
      <c r="B126" s="255"/>
      <c r="C126" s="255"/>
      <c r="D126" s="255"/>
      <c r="E126" s="255"/>
      <c r="F126" s="255"/>
    </row>
    <row r="127" spans="1:12" ht="16" x14ac:dyDescent="0.2">
      <c r="A127" s="11" t="s">
        <v>176</v>
      </c>
      <c r="B127" s="16"/>
      <c r="C127" s="16"/>
      <c r="D127" s="16"/>
      <c r="E127" s="16"/>
      <c r="F127" s="16"/>
    </row>
    <row r="128" spans="1:12" ht="8" customHeight="1" x14ac:dyDescent="0.2">
      <c r="G128" s="21"/>
      <c r="H128" s="21"/>
      <c r="I128" s="21"/>
      <c r="J128" s="21"/>
      <c r="K128" s="21"/>
      <c r="L128" s="21"/>
    </row>
    <row r="129" spans="1:12" ht="18.75" customHeight="1" x14ac:dyDescent="0.2">
      <c r="A129" s="17" t="s">
        <v>84</v>
      </c>
      <c r="B129" s="18"/>
      <c r="C129" s="18"/>
      <c r="D129" s="18"/>
      <c r="E129" s="18"/>
      <c r="F129" s="18"/>
      <c r="G129" s="21"/>
      <c r="H129" s="21"/>
      <c r="I129" s="21"/>
      <c r="J129" s="21"/>
      <c r="K129" s="21"/>
      <c r="L129" s="21"/>
    </row>
    <row r="130" spans="1:12" x14ac:dyDescent="0.2">
      <c r="G130" s="21"/>
      <c r="H130" s="21"/>
      <c r="I130" s="21"/>
      <c r="J130" s="21"/>
      <c r="K130" s="21"/>
      <c r="L130" s="21"/>
    </row>
    <row r="131" spans="1:12" ht="112" customHeight="1" x14ac:dyDescent="0.2">
      <c r="F131" s="179"/>
      <c r="G131" s="21"/>
      <c r="H131" s="21"/>
      <c r="I131" s="21"/>
      <c r="J131" s="21"/>
      <c r="K131" s="21"/>
      <c r="L131" s="21"/>
    </row>
    <row r="132" spans="1:12" ht="36" customHeight="1" x14ac:dyDescent="0.2">
      <c r="A132" s="255" t="s">
        <v>210</v>
      </c>
      <c r="B132" s="255"/>
      <c r="C132" s="255"/>
      <c r="D132" s="255"/>
      <c r="E132" s="255"/>
      <c r="F132" s="255"/>
      <c r="G132" s="21"/>
      <c r="H132" s="21"/>
      <c r="I132" s="21"/>
      <c r="J132" s="21"/>
      <c r="K132" s="21"/>
      <c r="L132" s="21"/>
    </row>
    <row r="133" spans="1:12" ht="180.75" customHeight="1" x14ac:dyDescent="0.2">
      <c r="G133" s="21"/>
      <c r="H133" s="21"/>
      <c r="I133" s="21"/>
      <c r="J133" s="21"/>
      <c r="K133" s="21"/>
      <c r="L133" s="21"/>
    </row>
    <row r="134" spans="1:12" ht="17.25" customHeight="1" x14ac:dyDescent="0.2"/>
    <row r="135" spans="1:12" ht="189.75" customHeight="1" x14ac:dyDescent="0.2"/>
    <row r="136" spans="1:12" ht="94" customHeight="1" x14ac:dyDescent="0.2">
      <c r="A136" s="257" t="s">
        <v>236</v>
      </c>
      <c r="B136" s="258"/>
      <c r="C136" s="258"/>
      <c r="D136" s="258"/>
      <c r="E136" s="258"/>
      <c r="F136" s="258"/>
    </row>
    <row r="137" spans="1:12" ht="286" customHeight="1" x14ac:dyDescent="0.2"/>
    <row r="138" spans="1:12" ht="89" customHeight="1" x14ac:dyDescent="0.2">
      <c r="A138" s="255" t="s">
        <v>211</v>
      </c>
      <c r="B138" s="259"/>
      <c r="C138" s="259"/>
      <c r="D138" s="259"/>
      <c r="E138" s="259"/>
      <c r="F138" s="259"/>
    </row>
    <row r="139" spans="1:12" ht="18" customHeight="1" x14ac:dyDescent="0.2">
      <c r="A139" s="267" t="s">
        <v>178</v>
      </c>
      <c r="B139" s="267"/>
      <c r="C139" s="267"/>
      <c r="D139" s="267"/>
      <c r="E139" s="267"/>
      <c r="F139" s="267"/>
    </row>
    <row r="140" spans="1:12" ht="105" customHeight="1" x14ac:dyDescent="0.2">
      <c r="A140" s="264" t="s">
        <v>179</v>
      </c>
      <c r="B140" s="264"/>
      <c r="D140" s="264" t="s">
        <v>180</v>
      </c>
      <c r="E140" s="264"/>
    </row>
    <row r="141" spans="1:12" ht="16" x14ac:dyDescent="0.2">
      <c r="A141" s="11" t="s">
        <v>49</v>
      </c>
      <c r="B141" s="16"/>
      <c r="C141" s="16"/>
      <c r="D141" s="16"/>
      <c r="E141" s="16"/>
      <c r="F141" s="16"/>
    </row>
    <row r="142" spans="1:12" ht="7" customHeight="1" x14ac:dyDescent="0.2">
      <c r="A142" s="25"/>
      <c r="B142" s="26"/>
      <c r="C142" s="26"/>
      <c r="D142" s="26"/>
      <c r="E142" s="26"/>
      <c r="F142" s="26"/>
    </row>
    <row r="143" spans="1:12" ht="16.5" customHeight="1" x14ac:dyDescent="0.2">
      <c r="A143" s="17" t="s">
        <v>86</v>
      </c>
      <c r="B143" s="18"/>
      <c r="C143" s="18"/>
      <c r="D143" s="18"/>
      <c r="E143" s="18"/>
      <c r="F143" s="18"/>
    </row>
    <row r="144" spans="1:12" ht="16.5" customHeight="1" x14ac:dyDescent="0.2">
      <c r="A144" s="24"/>
      <c r="B144" s="24"/>
    </row>
    <row r="145" spans="1:9" ht="22" customHeight="1" x14ac:dyDescent="0.2">
      <c r="A145" s="265" t="s">
        <v>174</v>
      </c>
      <c r="B145" s="265"/>
      <c r="C145" s="265"/>
      <c r="D145" s="266" t="s">
        <v>175</v>
      </c>
      <c r="E145" s="266"/>
      <c r="F145" s="266"/>
    </row>
    <row r="146" spans="1:9" ht="87" customHeight="1" x14ac:dyDescent="0.2">
      <c r="A146" s="27"/>
      <c r="B146" s="27"/>
      <c r="C146" s="28"/>
    </row>
    <row r="147" spans="1:9" ht="97" customHeight="1" x14ac:dyDescent="0.2">
      <c r="B147" s="263"/>
      <c r="C147" s="263"/>
      <c r="D147" s="263"/>
      <c r="E147" s="263"/>
      <c r="F147" s="29"/>
    </row>
    <row r="148" spans="1:9" s="181" customFormat="1" ht="72" customHeight="1" x14ac:dyDescent="0.2">
      <c r="A148" s="307" t="s">
        <v>242</v>
      </c>
      <c r="B148" s="268"/>
      <c r="C148" s="268"/>
      <c r="D148" s="268"/>
      <c r="E148" s="268"/>
      <c r="F148" s="268"/>
    </row>
    <row r="149" spans="1:9" ht="16" x14ac:dyDescent="0.2">
      <c r="A149" s="11" t="s">
        <v>50</v>
      </c>
      <c r="B149" s="16"/>
      <c r="C149" s="16"/>
      <c r="D149" s="16"/>
      <c r="E149" s="16"/>
      <c r="F149" s="16"/>
    </row>
    <row r="150" spans="1:9" ht="9" customHeight="1" x14ac:dyDescent="0.2"/>
    <row r="151" spans="1:9" ht="18.75" customHeight="1" x14ac:dyDescent="0.2">
      <c r="A151" s="17" t="s">
        <v>51</v>
      </c>
      <c r="B151" s="18"/>
      <c r="C151" s="18"/>
      <c r="D151" s="18"/>
      <c r="E151" s="18"/>
      <c r="F151" s="18"/>
    </row>
    <row r="152" spans="1:9" s="21" customFormat="1" ht="68" customHeight="1" x14ac:dyDescent="0.2">
      <c r="A152" s="264" t="s">
        <v>87</v>
      </c>
      <c r="B152" s="264"/>
      <c r="C152" s="32"/>
      <c r="D152" s="32"/>
      <c r="E152" s="287" t="s">
        <v>214</v>
      </c>
      <c r="F152" s="287"/>
    </row>
    <row r="153" spans="1:9" ht="16" x14ac:dyDescent="0.2">
      <c r="A153" s="11" t="s">
        <v>52</v>
      </c>
      <c r="B153" s="16"/>
      <c r="C153" s="16"/>
      <c r="D153" s="16"/>
      <c r="E153" s="16"/>
      <c r="F153" s="16"/>
    </row>
    <row r="154" spans="1:9" ht="6" customHeight="1" x14ac:dyDescent="0.2"/>
    <row r="155" spans="1:9" ht="18.75" customHeight="1" x14ac:dyDescent="0.2">
      <c r="A155" s="17" t="s">
        <v>131</v>
      </c>
      <c r="B155" s="18"/>
      <c r="C155" s="18"/>
      <c r="D155" s="18"/>
      <c r="E155" s="18"/>
      <c r="F155" s="18"/>
    </row>
    <row r="156" spans="1:9" s="1" customFormat="1" ht="18.75" customHeight="1" x14ac:dyDescent="0.2">
      <c r="A156" s="25"/>
      <c r="B156" s="109"/>
      <c r="C156" s="109"/>
      <c r="D156" s="109"/>
      <c r="E156" s="109"/>
      <c r="F156" s="109"/>
    </row>
    <row r="157" spans="1:9" s="1" customFormat="1" ht="38" customHeight="1" x14ac:dyDescent="0.2">
      <c r="A157" s="289" t="s">
        <v>220</v>
      </c>
      <c r="B157" s="289"/>
      <c r="C157" s="289"/>
      <c r="D157" s="289" t="s">
        <v>219</v>
      </c>
      <c r="E157" s="289"/>
      <c r="F157" s="289"/>
    </row>
    <row r="158" spans="1:9" ht="105" customHeight="1" x14ac:dyDescent="0.2">
      <c r="A158" s="264"/>
      <c r="B158" s="264"/>
      <c r="C158" s="189"/>
      <c r="D158" s="10"/>
      <c r="E158" s="34"/>
      <c r="F158" s="190"/>
      <c r="G158" s="21"/>
      <c r="H158" s="21"/>
      <c r="I158" s="21"/>
    </row>
    <row r="159" spans="1:9" s="1" customFormat="1" ht="41" customHeight="1" x14ac:dyDescent="0.2">
      <c r="A159" s="290" t="s">
        <v>217</v>
      </c>
      <c r="B159" s="290"/>
      <c r="C159" s="290"/>
      <c r="D159" s="290" t="s">
        <v>219</v>
      </c>
      <c r="E159" s="290"/>
      <c r="F159" s="290"/>
    </row>
    <row r="160" spans="1:9" s="110" customFormat="1" ht="107" customHeight="1" x14ac:dyDescent="0.2">
      <c r="A160" s="264"/>
      <c r="B160" s="264"/>
      <c r="C160" s="189"/>
      <c r="F160" s="111"/>
      <c r="G160" s="112"/>
      <c r="H160" s="112"/>
      <c r="I160" s="112"/>
    </row>
    <row r="161" spans="1:9" s="1" customFormat="1" ht="205" customHeight="1" x14ac:dyDescent="0.2">
      <c r="A161" s="273" t="s">
        <v>237</v>
      </c>
      <c r="B161" s="274"/>
      <c r="C161" s="274"/>
      <c r="D161" s="274"/>
      <c r="E161" s="274"/>
      <c r="F161" s="274"/>
    </row>
    <row r="162" spans="1:9" s="1" customFormat="1" ht="53" customHeight="1" x14ac:dyDescent="0.2">
      <c r="A162" s="291" t="s">
        <v>218</v>
      </c>
      <c r="B162" s="291"/>
      <c r="C162" s="291"/>
      <c r="D162" s="291" t="s">
        <v>219</v>
      </c>
      <c r="E162" s="291"/>
      <c r="F162" s="291"/>
    </row>
    <row r="163" spans="1:9" s="110" customFormat="1" ht="95" customHeight="1" x14ac:dyDescent="0.2">
      <c r="A163" s="264"/>
      <c r="B163" s="264"/>
      <c r="C163" s="189"/>
      <c r="F163" s="111"/>
      <c r="G163" s="112"/>
      <c r="H163" s="112"/>
      <c r="I163" s="112"/>
    </row>
    <row r="164" spans="1:9" ht="60" customHeight="1" x14ac:dyDescent="0.2">
      <c r="A164" s="272" t="s">
        <v>238</v>
      </c>
      <c r="B164" s="264"/>
      <c r="C164" s="264"/>
      <c r="D164" s="264"/>
      <c r="E164" s="264"/>
      <c r="F164" s="264"/>
      <c r="G164" s="21"/>
      <c r="H164" s="21"/>
      <c r="I164" s="21"/>
    </row>
    <row r="165" spans="1:9" ht="20" customHeight="1" x14ac:dyDescent="0.2">
      <c r="A165" s="269" t="s">
        <v>132</v>
      </c>
      <c r="B165" s="266"/>
      <c r="C165" s="266"/>
      <c r="D165" s="37" t="s">
        <v>1</v>
      </c>
      <c r="E165" s="38" t="s">
        <v>0</v>
      </c>
      <c r="F165" s="10"/>
      <c r="G165" s="21"/>
      <c r="H165" s="21"/>
      <c r="I165" s="21"/>
    </row>
    <row r="166" spans="1:9" ht="23" customHeight="1" x14ac:dyDescent="0.2">
      <c r="A166" s="266"/>
      <c r="B166" s="266"/>
      <c r="C166" s="266"/>
      <c r="D166" s="93">
        <f>'DONNEES GENERIQUES A REMPLIR'!G96</f>
        <v>0.2319</v>
      </c>
      <c r="E166" s="94">
        <f>'DONNEES GENERIQUES A REMPLIR'!H96</f>
        <v>0.2195</v>
      </c>
      <c r="G166" s="21"/>
      <c r="H166" s="21"/>
      <c r="I166" s="21"/>
    </row>
    <row r="167" spans="1:9" ht="15" customHeight="1" x14ac:dyDescent="0.2">
      <c r="A167" s="82"/>
      <c r="B167" s="82"/>
      <c r="C167" s="82"/>
      <c r="D167" s="83"/>
      <c r="E167" s="83"/>
      <c r="G167" s="21"/>
      <c r="H167" s="21"/>
      <c r="I167" s="21"/>
    </row>
    <row r="168" spans="1:9" ht="19" customHeight="1" x14ac:dyDescent="0.2">
      <c r="A168" s="266" t="s">
        <v>133</v>
      </c>
      <c r="B168" s="266"/>
      <c r="C168" s="266"/>
      <c r="D168" s="37" t="s">
        <v>1</v>
      </c>
      <c r="E168" s="38" t="s">
        <v>0</v>
      </c>
      <c r="F168" s="10"/>
      <c r="G168" s="21"/>
      <c r="H168" s="21"/>
      <c r="I168" s="21"/>
    </row>
    <row r="169" spans="1:9" ht="22" customHeight="1" x14ac:dyDescent="0.2">
      <c r="A169" s="266"/>
      <c r="B169" s="266"/>
      <c r="C169" s="266"/>
      <c r="D169" s="93">
        <f>'DONNEES GENERIQUES A REMPLIR'!G95</f>
        <v>0.254</v>
      </c>
      <c r="E169" s="94">
        <f>'DONNEES GENERIQUES A REMPLIR'!H95</f>
        <v>0.34799999999999998</v>
      </c>
      <c r="G169" s="21"/>
      <c r="H169" s="21"/>
      <c r="I169" s="21"/>
    </row>
    <row r="170" spans="1:9" s="1" customFormat="1" ht="63" customHeight="1" x14ac:dyDescent="0.2">
      <c r="A170" s="270" t="s">
        <v>221</v>
      </c>
      <c r="B170" s="271"/>
      <c r="C170" s="271"/>
      <c r="D170" s="271"/>
      <c r="E170" s="271"/>
      <c r="F170" s="271"/>
    </row>
    <row r="171" spans="1:9" ht="20.25" customHeight="1" x14ac:dyDescent="0.2">
      <c r="A171" s="267" t="s">
        <v>134</v>
      </c>
      <c r="B171" s="267"/>
      <c r="C171" s="267"/>
      <c r="D171" s="267"/>
      <c r="E171" s="267"/>
      <c r="F171" s="267"/>
    </row>
    <row r="172" spans="1:9" ht="8" customHeight="1" x14ac:dyDescent="0.2"/>
    <row r="173" spans="1:9" s="1" customFormat="1" ht="43" customHeight="1" x14ac:dyDescent="0.2">
      <c r="A173" s="113"/>
      <c r="B173" s="113"/>
      <c r="C173" s="113"/>
      <c r="D173" s="113"/>
      <c r="E173" s="113"/>
      <c r="F173" s="113"/>
    </row>
    <row r="174" spans="1:9" ht="132" customHeight="1" x14ac:dyDescent="0.25">
      <c r="A174" s="35"/>
      <c r="B174" s="36"/>
      <c r="C174" s="36"/>
    </row>
    <row r="175" spans="1:9" ht="38" customHeight="1" x14ac:dyDescent="0.2">
      <c r="A175" s="303" t="s">
        <v>239</v>
      </c>
      <c r="B175" s="304"/>
      <c r="C175" s="304"/>
      <c r="D175" s="304"/>
      <c r="E175" s="304"/>
      <c r="F175" s="304"/>
    </row>
    <row r="176" spans="1:9" ht="195" customHeight="1" x14ac:dyDescent="0.2"/>
    <row r="177" spans="1:6" ht="80" customHeight="1" x14ac:dyDescent="0.2">
      <c r="A177" s="268" t="s">
        <v>224</v>
      </c>
      <c r="B177" s="268"/>
      <c r="C177" s="268"/>
      <c r="D177" s="268"/>
      <c r="E177" s="268"/>
      <c r="F177" s="268"/>
    </row>
    <row r="178" spans="1:6" ht="281" customHeight="1" x14ac:dyDescent="0.2">
      <c r="A178" s="259"/>
      <c r="B178" s="259"/>
      <c r="C178" s="259"/>
      <c r="D178" s="259"/>
      <c r="E178" s="259"/>
      <c r="F178" s="259"/>
    </row>
    <row r="179" spans="1:6" ht="182" customHeight="1" x14ac:dyDescent="0.2">
      <c r="A179" s="257" t="s">
        <v>240</v>
      </c>
      <c r="B179" s="268"/>
      <c r="C179" s="268"/>
      <c r="D179" s="268"/>
      <c r="E179" s="268"/>
      <c r="F179" s="268"/>
    </row>
    <row r="181" spans="1:6" ht="16" x14ac:dyDescent="0.2">
      <c r="A181" s="11" t="s">
        <v>53</v>
      </c>
      <c r="B181" s="16"/>
      <c r="C181" s="16"/>
      <c r="D181" s="16"/>
      <c r="E181" s="16"/>
      <c r="F181" s="16"/>
    </row>
    <row r="182" spans="1:6" ht="8" customHeight="1" x14ac:dyDescent="0.2">
      <c r="A182" s="30"/>
      <c r="B182" s="31"/>
      <c r="C182" s="31"/>
      <c r="D182" s="31"/>
      <c r="E182" s="31"/>
      <c r="F182" s="31"/>
    </row>
    <row r="183" spans="1:6" ht="18.75" customHeight="1" x14ac:dyDescent="0.2">
      <c r="A183" s="17" t="s">
        <v>165</v>
      </c>
      <c r="B183" s="18"/>
      <c r="C183" s="18"/>
      <c r="D183" s="18"/>
      <c r="E183" s="18"/>
      <c r="F183" s="18"/>
    </row>
    <row r="184" spans="1:6" ht="183" customHeight="1" x14ac:dyDescent="0.2">
      <c r="A184" s="39"/>
      <c r="E184" s="262"/>
      <c r="F184" s="262"/>
    </row>
    <row r="185" spans="1:6" ht="24" customHeight="1" x14ac:dyDescent="0.2">
      <c r="A185" s="39"/>
    </row>
    <row r="186" spans="1:6" ht="18.75" customHeight="1" x14ac:dyDescent="0.2">
      <c r="A186" s="17" t="s">
        <v>128</v>
      </c>
      <c r="B186" s="18"/>
      <c r="C186" s="18"/>
      <c r="D186" s="18"/>
      <c r="E186" s="18"/>
      <c r="F186" s="18"/>
    </row>
    <row r="187" spans="1:6" ht="190.5" customHeight="1" x14ac:dyDescent="0.2">
      <c r="A187" s="39"/>
      <c r="B187" s="33"/>
      <c r="C187" s="33"/>
      <c r="D187" s="33"/>
      <c r="E187" s="33"/>
      <c r="F187" s="33"/>
    </row>
    <row r="188" spans="1:6" ht="18" customHeight="1" x14ac:dyDescent="0.2">
      <c r="A188" s="39"/>
      <c r="B188" s="33"/>
      <c r="C188" s="33"/>
      <c r="D188" s="33"/>
      <c r="E188" s="33"/>
      <c r="F188" s="33"/>
    </row>
    <row r="189" spans="1:6" ht="16" x14ac:dyDescent="0.2">
      <c r="A189" s="11" t="s">
        <v>181</v>
      </c>
      <c r="B189" s="16"/>
      <c r="C189" s="16"/>
      <c r="D189" s="16"/>
      <c r="E189" s="16"/>
      <c r="F189" s="16"/>
    </row>
    <row r="190" spans="1:6" s="1" customFormat="1" ht="10" customHeight="1" x14ac:dyDescent="0.2">
      <c r="A190" s="25"/>
      <c r="B190" s="26"/>
      <c r="C190" s="26"/>
      <c r="D190" s="26"/>
      <c r="E190" s="26"/>
      <c r="F190" s="26"/>
    </row>
    <row r="191" spans="1:6" ht="18.75" customHeight="1" x14ac:dyDescent="0.2">
      <c r="A191" s="17" t="s">
        <v>89</v>
      </c>
      <c r="B191" s="18"/>
      <c r="C191" s="18"/>
      <c r="D191" s="18"/>
      <c r="E191" s="18"/>
      <c r="F191" s="18"/>
    </row>
    <row r="192" spans="1:6" ht="11" customHeight="1" x14ac:dyDescent="0.2">
      <c r="A192" s="30"/>
      <c r="B192" s="33"/>
      <c r="C192" s="33"/>
      <c r="D192" s="33"/>
      <c r="E192" s="33"/>
      <c r="F192" s="33"/>
    </row>
    <row r="193" spans="1:6" ht="202" customHeight="1" x14ac:dyDescent="0.2"/>
    <row r="195" spans="1:6" ht="246" customHeight="1" x14ac:dyDescent="0.2"/>
    <row r="196" spans="1:6" ht="23.25" customHeight="1" x14ac:dyDescent="0.2">
      <c r="A196" s="302" t="s">
        <v>54</v>
      </c>
      <c r="B196" s="302"/>
      <c r="C196" s="302"/>
      <c r="D196" s="302"/>
      <c r="E196" s="302"/>
      <c r="F196" s="302"/>
    </row>
    <row r="197" spans="1:6" s="1" customFormat="1" ht="8" customHeight="1" x14ac:dyDescent="0.2">
      <c r="A197" s="114"/>
      <c r="B197" s="114"/>
      <c r="C197" s="114"/>
      <c r="D197" s="114"/>
      <c r="E197" s="114"/>
      <c r="F197" s="114"/>
    </row>
    <row r="198" spans="1:6" ht="18.75" customHeight="1" x14ac:dyDescent="0.2">
      <c r="A198" s="17" t="s">
        <v>168</v>
      </c>
      <c r="B198" s="18"/>
      <c r="C198" s="18"/>
      <c r="D198" s="18"/>
      <c r="E198" s="18"/>
      <c r="F198" s="18"/>
    </row>
    <row r="199" spans="1:6" ht="11" customHeight="1" x14ac:dyDescent="0.2">
      <c r="A199" s="30"/>
      <c r="B199" s="33"/>
      <c r="C199" s="33"/>
      <c r="D199" s="33"/>
      <c r="E199" s="33"/>
      <c r="F199" s="33"/>
    </row>
    <row r="200" spans="1:6" ht="91" customHeight="1" x14ac:dyDescent="0.2">
      <c r="A200" s="288"/>
      <c r="B200" s="288"/>
      <c r="C200" s="288"/>
      <c r="D200" s="33"/>
      <c r="E200" s="33"/>
      <c r="F200" s="33"/>
    </row>
    <row r="201" spans="1:6" ht="91" customHeight="1" x14ac:dyDescent="0.2">
      <c r="A201" s="292" t="s">
        <v>136</v>
      </c>
      <c r="B201" s="292"/>
      <c r="C201" s="292"/>
    </row>
    <row r="202" spans="1:6" ht="91" customHeight="1" x14ac:dyDescent="0.2">
      <c r="A202" s="292" t="s">
        <v>241</v>
      </c>
      <c r="B202" s="292"/>
      <c r="C202" s="292"/>
      <c r="D202" s="292"/>
      <c r="E202" s="292"/>
      <c r="F202" s="292"/>
    </row>
    <row r="203" spans="1:6" ht="18.75" customHeight="1" x14ac:dyDescent="0.2">
      <c r="A203" s="17" t="s">
        <v>169</v>
      </c>
      <c r="B203" s="18"/>
      <c r="C203" s="18"/>
      <c r="D203" s="18"/>
      <c r="E203" s="18"/>
      <c r="F203" s="18"/>
    </row>
    <row r="204" spans="1:6" s="21" customFormat="1" ht="11" customHeight="1" x14ac:dyDescent="0.2">
      <c r="A204" s="30"/>
      <c r="B204" s="33"/>
      <c r="C204" s="33"/>
      <c r="D204" s="33"/>
      <c r="E204" s="33"/>
      <c r="F204" s="33"/>
    </row>
    <row r="205" spans="1:6" ht="121" customHeight="1" x14ac:dyDescent="0.2">
      <c r="A205" s="300" t="s">
        <v>170</v>
      </c>
      <c r="B205" s="300"/>
    </row>
    <row r="206" spans="1:6" s="21" customFormat="1" ht="16" x14ac:dyDescent="0.2">
      <c r="A206" s="30"/>
      <c r="B206" s="31"/>
      <c r="C206" s="31"/>
      <c r="D206" s="31"/>
      <c r="E206" s="31"/>
      <c r="F206" s="31"/>
    </row>
    <row r="207" spans="1:6" ht="18.75" customHeight="1" x14ac:dyDescent="0.2">
      <c r="A207" s="17" t="s">
        <v>119</v>
      </c>
      <c r="B207" s="18"/>
      <c r="C207" s="18"/>
      <c r="D207" s="18"/>
      <c r="E207" s="18"/>
      <c r="F207" s="18"/>
    </row>
    <row r="208" spans="1:6" ht="12" customHeight="1" x14ac:dyDescent="0.2">
      <c r="A208" s="40"/>
      <c r="B208" s="41"/>
      <c r="C208" s="41"/>
      <c r="D208" s="41"/>
      <c r="E208" s="41"/>
      <c r="F208" s="41"/>
    </row>
    <row r="209" spans="1:10" ht="127" customHeight="1" x14ac:dyDescent="0.2">
      <c r="A209" s="301" t="s">
        <v>92</v>
      </c>
      <c r="B209" s="301"/>
      <c r="C209" s="301" t="s">
        <v>93</v>
      </c>
      <c r="D209" s="301"/>
      <c r="E209" s="301" t="s">
        <v>94</v>
      </c>
      <c r="F209" s="301"/>
    </row>
    <row r="210" spans="1:10" ht="40" customHeight="1" x14ac:dyDescent="0.2"/>
    <row r="212" spans="1:10" ht="16" x14ac:dyDescent="0.2">
      <c r="H212" s="20"/>
      <c r="I212" s="10"/>
      <c r="J212" s="10"/>
    </row>
    <row r="213" spans="1:10" ht="16" x14ac:dyDescent="0.2">
      <c r="B213" s="298" t="s">
        <v>147</v>
      </c>
      <c r="C213" s="298"/>
      <c r="D213" s="298"/>
      <c r="E213" s="298"/>
      <c r="F213" s="298"/>
      <c r="H213" s="20"/>
      <c r="I213" s="10"/>
      <c r="J213" s="10"/>
    </row>
    <row r="214" spans="1:10" ht="16" x14ac:dyDescent="0.2">
      <c r="B214" s="299" t="s">
        <v>148</v>
      </c>
      <c r="C214" s="299"/>
      <c r="D214" s="299"/>
      <c r="E214" s="299"/>
      <c r="F214" s="299"/>
      <c r="H214" s="20"/>
      <c r="I214" s="10"/>
      <c r="J214" s="10"/>
    </row>
    <row r="215" spans="1:10" ht="16" x14ac:dyDescent="0.2">
      <c r="B215" s="131"/>
      <c r="H215" s="20"/>
      <c r="I215" s="10"/>
      <c r="J215" s="10"/>
    </row>
    <row r="216" spans="1:10" ht="16" x14ac:dyDescent="0.2">
      <c r="H216" s="20"/>
      <c r="I216" s="10"/>
      <c r="J216" s="10"/>
    </row>
    <row r="217" spans="1:10" ht="16" x14ac:dyDescent="0.2">
      <c r="H217" s="20"/>
      <c r="I217" s="10"/>
      <c r="J217" s="10"/>
    </row>
    <row r="218" spans="1:10" ht="16" x14ac:dyDescent="0.2">
      <c r="H218" s="20"/>
      <c r="I218" s="10"/>
      <c r="J218" s="10"/>
    </row>
    <row r="219" spans="1:10" ht="16" x14ac:dyDescent="0.2">
      <c r="H219" s="20"/>
      <c r="I219" s="10"/>
      <c r="J219" s="10"/>
    </row>
    <row r="220" spans="1:10" ht="16" x14ac:dyDescent="0.2">
      <c r="H220" s="20"/>
      <c r="I220" s="10"/>
      <c r="J220" s="10"/>
    </row>
    <row r="221" spans="1:10" ht="16" x14ac:dyDescent="0.2">
      <c r="H221" s="20"/>
      <c r="I221" s="10"/>
      <c r="J221" s="10"/>
    </row>
    <row r="222" spans="1:10" ht="16" x14ac:dyDescent="0.2">
      <c r="H222" s="20"/>
      <c r="I222" s="10"/>
      <c r="J222" s="10"/>
    </row>
    <row r="223" spans="1:10" ht="16" x14ac:dyDescent="0.2">
      <c r="H223" s="20"/>
      <c r="I223" s="10"/>
      <c r="J223" s="10"/>
    </row>
    <row r="224" spans="1:10" ht="16" x14ac:dyDescent="0.2">
      <c r="A224" s="42"/>
      <c r="B224" s="10"/>
      <c r="C224" s="10"/>
      <c r="D224" s="10"/>
      <c r="E224" s="10"/>
      <c r="F224" s="43"/>
      <c r="G224" s="43"/>
      <c r="H224" s="44"/>
      <c r="I224" s="42"/>
      <c r="J224" s="42"/>
    </row>
    <row r="225" spans="1:10" ht="19" x14ac:dyDescent="0.2">
      <c r="A225" s="10"/>
      <c r="B225" s="10"/>
      <c r="C225" s="10"/>
      <c r="D225" s="10"/>
      <c r="E225" s="10"/>
      <c r="F225" s="45"/>
      <c r="G225" s="45"/>
      <c r="H225" s="45"/>
      <c r="I225" s="45"/>
      <c r="J225" s="45"/>
    </row>
    <row r="226" spans="1:10" ht="19" x14ac:dyDescent="0.2">
      <c r="A226" s="10"/>
      <c r="B226" s="10"/>
      <c r="C226" s="10"/>
      <c r="D226" s="10"/>
      <c r="E226" s="10"/>
      <c r="F226" s="45"/>
      <c r="G226" s="45"/>
      <c r="H226" s="45"/>
      <c r="I226" s="45"/>
      <c r="J226" s="45"/>
    </row>
    <row r="227" spans="1:10" ht="19" x14ac:dyDescent="0.2">
      <c r="A227" s="10"/>
      <c r="B227" s="10"/>
      <c r="C227" s="10"/>
      <c r="D227" s="10"/>
      <c r="E227" s="10"/>
      <c r="F227" s="45"/>
      <c r="G227" s="45"/>
      <c r="H227" s="45"/>
      <c r="I227" s="45"/>
      <c r="J227" s="45"/>
    </row>
    <row r="228" spans="1:10" ht="19" x14ac:dyDescent="0.2">
      <c r="A228" s="10"/>
      <c r="B228" s="10"/>
      <c r="C228" s="10"/>
      <c r="D228" s="10"/>
      <c r="E228" s="10"/>
      <c r="F228" s="45"/>
      <c r="G228" s="45"/>
      <c r="H228" s="45"/>
      <c r="I228" s="45"/>
      <c r="J228" s="45"/>
    </row>
    <row r="229" spans="1:10" ht="19" x14ac:dyDescent="0.2">
      <c r="G229" s="45"/>
      <c r="H229" s="45"/>
      <c r="I229" s="45"/>
      <c r="J229" s="45"/>
    </row>
    <row r="230" spans="1:10" ht="19" x14ac:dyDescent="0.2">
      <c r="A230" s="10"/>
      <c r="B230" s="10"/>
      <c r="C230" s="10"/>
      <c r="D230" s="10"/>
      <c r="E230" s="10"/>
      <c r="F230" s="45"/>
      <c r="G230" s="45"/>
      <c r="H230" s="45"/>
      <c r="I230" s="45"/>
      <c r="J230" s="45"/>
    </row>
    <row r="231" spans="1:10" ht="19" x14ac:dyDescent="0.2">
      <c r="A231" s="10"/>
      <c r="B231" s="10"/>
      <c r="C231" s="10"/>
      <c r="D231" s="10"/>
      <c r="E231" s="10"/>
      <c r="F231" s="45"/>
      <c r="G231" s="45"/>
      <c r="H231" s="45"/>
      <c r="I231" s="45"/>
      <c r="J231" s="45"/>
    </row>
    <row r="232" spans="1:10" ht="19" x14ac:dyDescent="0.2">
      <c r="A232" s="10"/>
      <c r="B232" s="10"/>
      <c r="C232" s="10"/>
      <c r="D232" s="10"/>
      <c r="E232" s="10"/>
      <c r="F232" s="45"/>
      <c r="G232" s="45"/>
      <c r="H232" s="45"/>
      <c r="I232" s="45"/>
      <c r="J232" s="45"/>
    </row>
    <row r="233" spans="1:10" ht="19" x14ac:dyDescent="0.2">
      <c r="A233" s="10"/>
      <c r="B233" s="10"/>
      <c r="C233" s="10"/>
      <c r="D233" s="10"/>
      <c r="E233" s="10"/>
      <c r="F233" s="45"/>
      <c r="G233" s="45"/>
      <c r="H233" s="45"/>
      <c r="I233" s="45"/>
      <c r="J233" s="45"/>
    </row>
    <row r="234" spans="1:10" ht="19" x14ac:dyDescent="0.2">
      <c r="A234" s="10"/>
      <c r="F234" s="45"/>
      <c r="G234" s="45"/>
      <c r="H234" s="45"/>
      <c r="I234" s="45"/>
      <c r="J234" s="45"/>
    </row>
    <row r="235" spans="1:10" ht="19" x14ac:dyDescent="0.2">
      <c r="A235" s="10"/>
      <c r="F235" s="45"/>
      <c r="G235" s="45"/>
      <c r="H235" s="45"/>
      <c r="I235" s="45"/>
      <c r="J235" s="45"/>
    </row>
    <row r="236" spans="1:10" ht="19" x14ac:dyDescent="0.2">
      <c r="A236" s="10"/>
      <c r="F236" s="45"/>
      <c r="G236" s="45"/>
      <c r="H236" s="45"/>
      <c r="I236" s="45"/>
      <c r="J236" s="45"/>
    </row>
    <row r="237" spans="1:10" ht="20" thickBot="1" x14ac:dyDescent="0.25">
      <c r="A237" s="10"/>
      <c r="F237" s="10"/>
      <c r="G237" s="10"/>
      <c r="H237" s="45"/>
      <c r="I237" s="45"/>
      <c r="J237" s="45"/>
    </row>
    <row r="238" spans="1:10" ht="20" thickTop="1" x14ac:dyDescent="0.2">
      <c r="A238" s="10"/>
      <c r="B238" s="135"/>
      <c r="C238" s="136"/>
      <c r="D238" s="136"/>
      <c r="E238" s="137"/>
      <c r="F238" s="10"/>
      <c r="G238" s="45"/>
      <c r="H238" s="45"/>
      <c r="I238" s="45"/>
      <c r="J238" s="45"/>
    </row>
    <row r="239" spans="1:10" ht="16" x14ac:dyDescent="0.2">
      <c r="A239" s="42"/>
      <c r="B239" s="138"/>
      <c r="C239" s="134"/>
      <c r="D239" s="134"/>
      <c r="E239" s="139"/>
      <c r="F239" s="46"/>
      <c r="G239" s="46"/>
      <c r="H239" s="46"/>
      <c r="I239" s="46"/>
      <c r="J239" s="46"/>
    </row>
    <row r="240" spans="1:10" ht="19" x14ac:dyDescent="0.2">
      <c r="A240" s="10"/>
      <c r="B240" s="138"/>
      <c r="C240" s="134"/>
      <c r="D240" s="134"/>
      <c r="E240" s="139"/>
      <c r="F240" s="10"/>
      <c r="G240" s="10"/>
      <c r="H240" s="10"/>
      <c r="I240" s="10"/>
      <c r="J240" s="45"/>
    </row>
    <row r="241" spans="1:10" ht="19" x14ac:dyDescent="0.2">
      <c r="A241" s="10"/>
      <c r="B241" s="138"/>
      <c r="C241" s="134"/>
      <c r="D241" s="134"/>
      <c r="E241" s="139"/>
      <c r="F241" s="45"/>
      <c r="G241" s="45"/>
      <c r="H241" s="45"/>
      <c r="I241" s="45"/>
      <c r="J241" s="45"/>
    </row>
    <row r="242" spans="1:10" ht="24" x14ac:dyDescent="0.2">
      <c r="A242" s="143"/>
      <c r="B242" s="138"/>
      <c r="C242" s="134"/>
      <c r="D242" s="134"/>
      <c r="E242" s="139"/>
      <c r="F242" s="132"/>
      <c r="I242" s="10"/>
      <c r="J242" s="10"/>
    </row>
    <row r="243" spans="1:10" ht="17" thickBot="1" x14ac:dyDescent="0.25">
      <c r="B243" s="140"/>
      <c r="C243" s="141"/>
      <c r="D243" s="141"/>
      <c r="E243" s="142"/>
      <c r="I243" s="10"/>
      <c r="J243" s="10"/>
    </row>
    <row r="244" spans="1:10" ht="17" thickTop="1" x14ac:dyDescent="0.2">
      <c r="D244" s="48"/>
      <c r="I244" s="10"/>
      <c r="J244" s="10"/>
    </row>
    <row r="245" spans="1:10" ht="16" x14ac:dyDescent="0.2">
      <c r="D245" s="97"/>
      <c r="I245" s="10"/>
      <c r="J245" s="10"/>
    </row>
    <row r="246" spans="1:10" ht="16" x14ac:dyDescent="0.2">
      <c r="I246" s="10"/>
      <c r="J246" s="10"/>
    </row>
    <row r="247" spans="1:10" ht="16" x14ac:dyDescent="0.2">
      <c r="I247" s="10"/>
      <c r="J247" s="10"/>
    </row>
    <row r="248" spans="1:10" ht="16" x14ac:dyDescent="0.2">
      <c r="B248" s="159" t="s">
        <v>190</v>
      </c>
      <c r="I248" s="10"/>
      <c r="J248" s="10"/>
    </row>
    <row r="249" spans="1:10" ht="16" x14ac:dyDescent="0.2">
      <c r="I249" s="10"/>
      <c r="J249" s="10"/>
    </row>
    <row r="250" spans="1:10" ht="19" x14ac:dyDescent="0.2">
      <c r="A250" s="296" t="s">
        <v>155</v>
      </c>
      <c r="B250" s="296"/>
      <c r="C250" s="296"/>
      <c r="D250" s="296"/>
      <c r="E250" s="296"/>
      <c r="F250" s="296"/>
      <c r="G250" s="45"/>
      <c r="H250" s="10"/>
      <c r="I250" s="10"/>
      <c r="J250" s="10"/>
    </row>
    <row r="251" spans="1:10" ht="19" x14ac:dyDescent="0.2">
      <c r="A251" s="297" t="s">
        <v>154</v>
      </c>
      <c r="B251" s="297"/>
      <c r="C251" s="297"/>
      <c r="D251" s="297"/>
      <c r="E251" s="297"/>
      <c r="F251" s="297"/>
      <c r="G251" s="45"/>
      <c r="H251" s="45"/>
      <c r="I251" s="45"/>
      <c r="J251" s="10"/>
    </row>
    <row r="252" spans="1:10" ht="19" x14ac:dyDescent="0.2">
      <c r="A252" s="133"/>
      <c r="B252" s="10"/>
      <c r="C252" s="10"/>
      <c r="E252" s="10"/>
      <c r="F252" s="47"/>
      <c r="G252" s="10"/>
      <c r="H252" s="10"/>
      <c r="I252" s="10"/>
      <c r="J252" s="45"/>
    </row>
    <row r="253" spans="1:10" ht="16" x14ac:dyDescent="0.2">
      <c r="A253" s="295" t="s">
        <v>149</v>
      </c>
      <c r="B253" s="295"/>
      <c r="C253" s="295"/>
      <c r="D253" s="295"/>
      <c r="E253" s="295"/>
      <c r="F253" s="295"/>
      <c r="G253" s="10"/>
      <c r="H253" s="49"/>
      <c r="I253" s="10"/>
      <c r="J253" s="10"/>
    </row>
    <row r="254" spans="1:10" ht="16" x14ac:dyDescent="0.2">
      <c r="A254" s="295" t="s">
        <v>150</v>
      </c>
      <c r="B254" s="295"/>
      <c r="C254" s="295"/>
      <c r="D254" s="295"/>
      <c r="E254" s="295"/>
      <c r="F254" s="295"/>
      <c r="G254" s="10"/>
      <c r="H254" s="49"/>
      <c r="I254" s="10"/>
      <c r="J254" s="10"/>
    </row>
    <row r="255" spans="1:10" ht="16" x14ac:dyDescent="0.2">
      <c r="A255" s="295" t="s">
        <v>151</v>
      </c>
      <c r="B255" s="295"/>
      <c r="C255" s="295"/>
      <c r="D255" s="295"/>
      <c r="E255" s="295"/>
      <c r="F255" s="295"/>
      <c r="G255" s="10"/>
      <c r="H255" s="49"/>
      <c r="I255" s="10"/>
      <c r="J255" s="10"/>
    </row>
    <row r="256" spans="1:10" ht="16" x14ac:dyDescent="0.2">
      <c r="A256" s="295" t="s">
        <v>152</v>
      </c>
      <c r="B256" s="295"/>
      <c r="C256" s="295"/>
      <c r="D256" s="295"/>
      <c r="E256" s="295"/>
      <c r="F256" s="295"/>
      <c r="G256" s="10"/>
      <c r="H256" s="10"/>
      <c r="I256" s="10"/>
      <c r="J256" s="10"/>
    </row>
    <row r="257" spans="1:6" x14ac:dyDescent="0.2">
      <c r="A257" s="295" t="s">
        <v>153</v>
      </c>
      <c r="B257" s="295"/>
      <c r="C257" s="295"/>
      <c r="D257" s="295"/>
      <c r="E257" s="295"/>
      <c r="F257" s="295"/>
    </row>
  </sheetData>
  <protectedRanges>
    <protectedRange sqref="A67:F76 A83:F83 A8:D8 A1 B14:E14 A13:A14 F13:F14 A123:F124 A78:F81" name="Plage1"/>
  </protectedRanges>
  <mergeCells count="104">
    <mergeCell ref="A201:C201"/>
    <mergeCell ref="A205:B205"/>
    <mergeCell ref="A209:B209"/>
    <mergeCell ref="C209:D209"/>
    <mergeCell ref="E209:F209"/>
    <mergeCell ref="A196:F196"/>
    <mergeCell ref="A177:F177"/>
    <mergeCell ref="A175:F175"/>
    <mergeCell ref="A178:F178"/>
    <mergeCell ref="A202:F202"/>
    <mergeCell ref="A256:F256"/>
    <mergeCell ref="A257:F257"/>
    <mergeCell ref="A250:F250"/>
    <mergeCell ref="A251:F251"/>
    <mergeCell ref="A253:F253"/>
    <mergeCell ref="A254:F254"/>
    <mergeCell ref="A255:F255"/>
    <mergeCell ref="B213:F213"/>
    <mergeCell ref="B214:F214"/>
    <mergeCell ref="A132:F132"/>
    <mergeCell ref="A159:C159"/>
    <mergeCell ref="A158:B158"/>
    <mergeCell ref="A160:B160"/>
    <mergeCell ref="A152:B152"/>
    <mergeCell ref="A139:F139"/>
    <mergeCell ref="A113:F113"/>
    <mergeCell ref="A93:F94"/>
    <mergeCell ref="A97:F97"/>
    <mergeCell ref="A100:F100"/>
    <mergeCell ref="A103:F103"/>
    <mergeCell ref="E152:F152"/>
    <mergeCell ref="A200:C200"/>
    <mergeCell ref="A163:B163"/>
    <mergeCell ref="D157:F157"/>
    <mergeCell ref="D159:F159"/>
    <mergeCell ref="D162:F162"/>
    <mergeCell ref="A162:C162"/>
    <mergeCell ref="A157:C157"/>
    <mergeCell ref="A148:F148"/>
    <mergeCell ref="A71:C71"/>
    <mergeCell ref="D71:F71"/>
    <mergeCell ref="A72:C72"/>
    <mergeCell ref="D72:F72"/>
    <mergeCell ref="A73:C73"/>
    <mergeCell ref="D73:F73"/>
    <mergeCell ref="A83:C83"/>
    <mergeCell ref="D83:F83"/>
    <mergeCell ref="A74:C74"/>
    <mergeCell ref="D74:F74"/>
    <mergeCell ref="A75:C75"/>
    <mergeCell ref="A76:C76"/>
    <mergeCell ref="D76:F76"/>
    <mergeCell ref="A77:F77"/>
    <mergeCell ref="A78:C78"/>
    <mergeCell ref="A79:C79"/>
    <mergeCell ref="A80:C80"/>
    <mergeCell ref="A81:C81"/>
    <mergeCell ref="A82:F82"/>
    <mergeCell ref="D78:F78"/>
    <mergeCell ref="D80:F80"/>
    <mergeCell ref="D81:F81"/>
    <mergeCell ref="A119:F119"/>
    <mergeCell ref="A126:F126"/>
    <mergeCell ref="A125:F125"/>
    <mergeCell ref="A136:F136"/>
    <mergeCell ref="A138:F138"/>
    <mergeCell ref="E107:F107"/>
    <mergeCell ref="E184:F184"/>
    <mergeCell ref="B147:E147"/>
    <mergeCell ref="A122:B122"/>
    <mergeCell ref="A140:B140"/>
    <mergeCell ref="D140:E140"/>
    <mergeCell ref="A145:C145"/>
    <mergeCell ref="D145:F145"/>
    <mergeCell ref="A171:F171"/>
    <mergeCell ref="A179:F179"/>
    <mergeCell ref="A165:C166"/>
    <mergeCell ref="A168:C169"/>
    <mergeCell ref="A170:F170"/>
    <mergeCell ref="A164:F164"/>
    <mergeCell ref="A161:F161"/>
    <mergeCell ref="A109:B109"/>
    <mergeCell ref="A117:F117"/>
    <mergeCell ref="A112:F112"/>
    <mergeCell ref="A107:B107"/>
    <mergeCell ref="A68:C68"/>
    <mergeCell ref="D68:F68"/>
    <mergeCell ref="A69:C69"/>
    <mergeCell ref="D69:F69"/>
    <mergeCell ref="A70:C70"/>
    <mergeCell ref="A1:B2"/>
    <mergeCell ref="A67:C67"/>
    <mergeCell ref="D67:F67"/>
    <mergeCell ref="A8:D8"/>
    <mergeCell ref="A21:F21"/>
    <mergeCell ref="A63:F63"/>
    <mergeCell ref="B34:F34"/>
    <mergeCell ref="B38:F38"/>
    <mergeCell ref="B49:F49"/>
    <mergeCell ref="A6:F6"/>
    <mergeCell ref="E3:F3"/>
    <mergeCell ref="A4:F5"/>
    <mergeCell ref="E7:F7"/>
    <mergeCell ref="D70:F70"/>
  </mergeCells>
  <phoneticPr fontId="42" type="noConversion"/>
  <dataValidations count="1">
    <dataValidation type="list" allowBlank="1" showInputMessage="1" showErrorMessage="1" sqref="D76:F76">
      <formula1>"CHU, CH, CHS, EHPAD"</formula1>
    </dataValidation>
  </dataValidations>
  <hyperlinks>
    <hyperlink ref="B61" location="'Focus Egalité pro'!A259" display="Facilités d'accès à la Crèche"/>
    <hyperlink ref="B248" r:id="rId1"/>
  </hyperlinks>
  <pageMargins left="0.71" right="0.71" top="0.47314960629921266" bottom="0.36000000000000004" header="0.27629921259842521" footer="0.31"/>
  <pageSetup paperSize="9" scale="73" fitToHeight="0" orientation="portrait" r:id="rId2"/>
  <headerFooter differentFirst="1">
    <oddFooter>&amp;L&amp;"Calibri,Normal"&amp;K000000&amp;P</oddFooter>
    <firstHeader>&amp;C&amp;G</firstHeader>
    <firstFooter>&amp;L&amp;G</firstFooter>
  </headerFooter>
  <rowBreaks count="10" manualBreakCount="10">
    <brk id="17" max="16383" man="1"/>
    <brk id="61" max="16383" man="1"/>
    <brk id="89" max="5" man="1"/>
    <brk id="94" max="16383" man="1"/>
    <brk id="103" max="16383" man="1"/>
    <brk id="117" max="16383" man="1"/>
    <brk id="126" max="16383" man="1"/>
    <brk id="187" max="5" man="1"/>
    <brk id="195" max="16383" man="1"/>
    <brk id="210" max="5"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H28"/>
  <sheetViews>
    <sheetView workbookViewId="0">
      <selection activeCell="I20" sqref="I20"/>
    </sheetView>
  </sheetViews>
  <sheetFormatPr baseColWidth="10" defaultColWidth="10.83203125" defaultRowHeight="15" x14ac:dyDescent="0.2"/>
  <cols>
    <col min="1" max="1" width="21.1640625" style="1" customWidth="1"/>
    <col min="2" max="2" width="72.5" style="1" customWidth="1"/>
    <col min="3" max="16384" width="10.83203125" style="1"/>
  </cols>
  <sheetData>
    <row r="1" spans="1:8" ht="38" x14ac:dyDescent="0.2">
      <c r="A1" s="98" t="s">
        <v>121</v>
      </c>
      <c r="B1" s="56" t="s">
        <v>122</v>
      </c>
      <c r="C1" s="56" t="s">
        <v>1</v>
      </c>
      <c r="D1" s="56" t="s">
        <v>0</v>
      </c>
      <c r="E1" s="56" t="s">
        <v>2</v>
      </c>
      <c r="F1" s="56" t="s">
        <v>8</v>
      </c>
      <c r="G1" s="56" t="s">
        <v>7</v>
      </c>
      <c r="H1" s="87" t="s">
        <v>108</v>
      </c>
    </row>
    <row r="2" spans="1:8" s="2" customFormat="1" ht="27.75" customHeight="1" x14ac:dyDescent="0.2">
      <c r="A2" s="214" t="s">
        <v>158</v>
      </c>
      <c r="B2" s="215"/>
      <c r="C2" s="215"/>
      <c r="D2" s="215"/>
      <c r="E2" s="215"/>
      <c r="F2" s="215"/>
      <c r="G2" s="215"/>
      <c r="H2" s="216"/>
    </row>
    <row r="3" spans="1:8" ht="15" customHeight="1" x14ac:dyDescent="0.2">
      <c r="A3" s="224" t="s">
        <v>96</v>
      </c>
      <c r="B3" s="50" t="s">
        <v>19</v>
      </c>
      <c r="C3" s="58"/>
      <c r="D3" s="58"/>
      <c r="E3" s="59">
        <f>C3+D3</f>
        <v>0</v>
      </c>
      <c r="F3" s="60" t="e">
        <f>C3/E3</f>
        <v>#DIV/0!</v>
      </c>
      <c r="G3" s="60" t="e">
        <f>D3/E3</f>
        <v>#DIV/0!</v>
      </c>
      <c r="H3" s="88" t="e">
        <f>F3+G3</f>
        <v>#DIV/0!</v>
      </c>
    </row>
    <row r="4" spans="1:8" ht="15" customHeight="1" x14ac:dyDescent="0.2">
      <c r="A4" s="224"/>
      <c r="B4" s="50" t="s">
        <v>20</v>
      </c>
      <c r="C4" s="58"/>
      <c r="D4" s="58"/>
      <c r="E4" s="59">
        <f t="shared" ref="E4:E5" si="0">C4+D4</f>
        <v>0</v>
      </c>
      <c r="F4" s="60" t="e">
        <f t="shared" ref="F4:F5" si="1">C4/E4</f>
        <v>#DIV/0!</v>
      </c>
      <c r="G4" s="60" t="e">
        <f t="shared" ref="G4:G5" si="2">D4/E4</f>
        <v>#DIV/0!</v>
      </c>
      <c r="H4" s="88" t="e">
        <f t="shared" ref="H4:H5" si="3">F4+G4</f>
        <v>#DIV/0!</v>
      </c>
    </row>
    <row r="5" spans="1:8" ht="15" customHeight="1" x14ac:dyDescent="0.2">
      <c r="A5" s="224"/>
      <c r="B5" s="50" t="s">
        <v>21</v>
      </c>
      <c r="C5" s="58"/>
      <c r="D5" s="58"/>
      <c r="E5" s="59">
        <f t="shared" si="0"/>
        <v>0</v>
      </c>
      <c r="F5" s="60" t="e">
        <f t="shared" si="1"/>
        <v>#DIV/0!</v>
      </c>
      <c r="G5" s="60" t="e">
        <f t="shared" si="2"/>
        <v>#DIV/0!</v>
      </c>
      <c r="H5" s="88" t="e">
        <f t="shared" si="3"/>
        <v>#DIV/0!</v>
      </c>
    </row>
    <row r="6" spans="1:8" ht="2.25" customHeight="1" x14ac:dyDescent="0.2">
      <c r="A6" s="224"/>
      <c r="B6" s="58"/>
      <c r="C6" s="58"/>
      <c r="D6" s="58"/>
      <c r="E6" s="58"/>
      <c r="F6" s="58"/>
      <c r="G6" s="58"/>
      <c r="H6" s="89"/>
    </row>
    <row r="7" spans="1:8" ht="15" customHeight="1" x14ac:dyDescent="0.2">
      <c r="A7" s="224" t="s">
        <v>96</v>
      </c>
      <c r="B7" s="51" t="s">
        <v>22</v>
      </c>
      <c r="C7" s="58"/>
      <c r="D7" s="58"/>
      <c r="E7" s="59">
        <f>C7+D7</f>
        <v>0</v>
      </c>
      <c r="F7" s="60" t="e">
        <f>C7/E7</f>
        <v>#DIV/0!</v>
      </c>
      <c r="G7" s="60" t="e">
        <f>D7/E7</f>
        <v>#DIV/0!</v>
      </c>
      <c r="H7" s="88" t="e">
        <f>F7+G7</f>
        <v>#DIV/0!</v>
      </c>
    </row>
    <row r="8" spans="1:8" ht="15" customHeight="1" x14ac:dyDescent="0.2">
      <c r="A8" s="224"/>
      <c r="B8" s="51" t="s">
        <v>184</v>
      </c>
      <c r="C8" s="58"/>
      <c r="D8" s="58"/>
      <c r="E8" s="59">
        <f t="shared" ref="E8" si="4">C8+D8</f>
        <v>0</v>
      </c>
      <c r="F8" s="60" t="e">
        <f t="shared" ref="F8" si="5">C8/E8</f>
        <v>#DIV/0!</v>
      </c>
      <c r="G8" s="60" t="e">
        <f t="shared" ref="G8" si="6">D8/E8</f>
        <v>#DIV/0!</v>
      </c>
      <c r="H8" s="88" t="e">
        <f t="shared" ref="H8" si="7">F8+G8</f>
        <v>#DIV/0!</v>
      </c>
    </row>
    <row r="9" spans="1:8" ht="2.25" customHeight="1" x14ac:dyDescent="0.2">
      <c r="A9" s="224"/>
      <c r="B9" s="58"/>
      <c r="C9" s="58"/>
      <c r="D9" s="58"/>
      <c r="E9" s="58"/>
      <c r="F9" s="58"/>
      <c r="G9" s="58"/>
      <c r="H9" s="89"/>
    </row>
    <row r="10" spans="1:8" s="2" customFormat="1" ht="27.75" customHeight="1" x14ac:dyDescent="0.2">
      <c r="A10" s="214" t="s">
        <v>138</v>
      </c>
      <c r="B10" s="215"/>
      <c r="C10" s="215"/>
      <c r="D10" s="215"/>
      <c r="E10" s="215"/>
      <c r="F10" s="215"/>
      <c r="G10" s="215"/>
      <c r="H10" s="216"/>
    </row>
    <row r="11" spans="1:8" ht="30" x14ac:dyDescent="0.2">
      <c r="A11" s="224" t="s">
        <v>110</v>
      </c>
      <c r="B11" s="52" t="s">
        <v>24</v>
      </c>
      <c r="C11" s="59"/>
      <c r="D11" s="59"/>
      <c r="E11" s="59"/>
      <c r="F11" s="60"/>
      <c r="G11" s="60"/>
      <c r="H11" s="108" t="e">
        <f>C4/C3</f>
        <v>#DIV/0!</v>
      </c>
    </row>
    <row r="12" spans="1:8" ht="30" x14ac:dyDescent="0.2">
      <c r="A12" s="224"/>
      <c r="B12" s="52" t="s">
        <v>25</v>
      </c>
      <c r="C12" s="59"/>
      <c r="D12" s="59"/>
      <c r="E12" s="59"/>
      <c r="F12" s="60"/>
      <c r="G12" s="60"/>
      <c r="H12" s="108" t="e">
        <f>+C5/C3</f>
        <v>#DIV/0!</v>
      </c>
    </row>
    <row r="13" spans="1:8" ht="30" x14ac:dyDescent="0.2">
      <c r="A13" s="224"/>
      <c r="B13" s="52" t="s">
        <v>26</v>
      </c>
      <c r="C13" s="59"/>
      <c r="D13" s="59"/>
      <c r="E13" s="59"/>
      <c r="F13" s="60"/>
      <c r="G13" s="60"/>
      <c r="H13" s="108" t="e">
        <f>+D4/D3</f>
        <v>#DIV/0!</v>
      </c>
    </row>
    <row r="14" spans="1:8" ht="30" x14ac:dyDescent="0.2">
      <c r="A14" s="224"/>
      <c r="B14" s="52" t="s">
        <v>27</v>
      </c>
      <c r="C14" s="59"/>
      <c r="D14" s="59"/>
      <c r="E14" s="59"/>
      <c r="F14" s="60"/>
      <c r="G14" s="60"/>
      <c r="H14" s="108" t="e">
        <f>+D5/D3</f>
        <v>#DIV/0!</v>
      </c>
    </row>
    <row r="15" spans="1:8" ht="2.25" customHeight="1" x14ac:dyDescent="0.2">
      <c r="B15" s="58"/>
      <c r="C15" s="58"/>
      <c r="D15" s="58"/>
      <c r="E15" s="58"/>
      <c r="F15" s="58"/>
      <c r="G15" s="58"/>
      <c r="H15" s="89"/>
    </row>
    <row r="16" spans="1:8" s="2" customFormat="1" ht="27.75" customHeight="1" x14ac:dyDescent="0.2">
      <c r="A16" s="214" t="s">
        <v>160</v>
      </c>
      <c r="B16" s="215"/>
      <c r="C16" s="215"/>
      <c r="D16" s="215"/>
      <c r="E16" s="215"/>
      <c r="F16" s="215"/>
      <c r="G16" s="215"/>
      <c r="H16" s="216"/>
    </row>
    <row r="17" spans="1:8" ht="30" x14ac:dyDescent="0.2">
      <c r="A17" s="224" t="s">
        <v>110</v>
      </c>
      <c r="B17" s="53" t="s">
        <v>159</v>
      </c>
      <c r="C17" s="59"/>
      <c r="D17" s="59"/>
      <c r="E17" s="59"/>
      <c r="F17" s="60"/>
      <c r="G17" s="60"/>
      <c r="H17" s="108" t="e">
        <f>+C8/C7</f>
        <v>#DIV/0!</v>
      </c>
    </row>
    <row r="18" spans="1:8" ht="30" x14ac:dyDescent="0.2">
      <c r="A18" s="224"/>
      <c r="B18" s="53" t="s">
        <v>28</v>
      </c>
      <c r="C18" s="59"/>
      <c r="D18" s="59"/>
      <c r="E18" s="59"/>
      <c r="F18" s="60"/>
      <c r="G18" s="60"/>
      <c r="H18" s="108" t="e">
        <f>+D8/D7</f>
        <v>#DIV/0!</v>
      </c>
    </row>
    <row r="19" spans="1:8" s="2" customFormat="1" ht="27.75" customHeight="1" x14ac:dyDescent="0.2">
      <c r="A19" s="214" t="s">
        <v>161</v>
      </c>
      <c r="B19" s="215"/>
      <c r="C19" s="215"/>
      <c r="D19" s="215"/>
      <c r="E19" s="215"/>
      <c r="F19" s="215"/>
      <c r="G19" s="215"/>
      <c r="H19" s="216"/>
    </row>
    <row r="20" spans="1:8" x14ac:dyDescent="0.2">
      <c r="A20" s="305" t="s">
        <v>162</v>
      </c>
      <c r="B20" s="53" t="s">
        <v>164</v>
      </c>
      <c r="C20" s="58"/>
      <c r="D20" s="58"/>
      <c r="E20" s="59">
        <f>C20+D20</f>
        <v>0</v>
      </c>
      <c r="F20" s="60" t="e">
        <f>C20/E20</f>
        <v>#DIV/0!</v>
      </c>
      <c r="G20" s="60" t="e">
        <f>D20/E20</f>
        <v>#DIV/0!</v>
      </c>
      <c r="H20" s="88" t="e">
        <f>F20+G20</f>
        <v>#DIV/0!</v>
      </c>
    </row>
    <row r="21" spans="1:8" x14ac:dyDescent="0.2">
      <c r="A21" s="306"/>
      <c r="B21" s="53" t="s">
        <v>163</v>
      </c>
      <c r="C21" s="58"/>
      <c r="D21" s="58"/>
      <c r="E21" s="59">
        <f>C21+D21</f>
        <v>0</v>
      </c>
      <c r="F21" s="60" t="e">
        <f>C21/E21</f>
        <v>#DIV/0!</v>
      </c>
      <c r="G21" s="60" t="e">
        <f>D21/E21</f>
        <v>#DIV/0!</v>
      </c>
      <c r="H21" s="88" t="e">
        <f>F21+G21</f>
        <v>#DIV/0!</v>
      </c>
    </row>
    <row r="22" spans="1:8" ht="28.5" customHeight="1" x14ac:dyDescent="0.2"/>
    <row r="24" spans="1:8" ht="28" customHeight="1" x14ac:dyDescent="0.2"/>
    <row r="28" spans="1:8" ht="28.5" customHeight="1" x14ac:dyDescent="0.2"/>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 right="0.7" top="0.75" bottom="0.75" header="0.3" footer="0.3"/>
  <pageSetup paperSize="9" scale="58"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MODE D'EMPLOI</vt:lpstr>
      <vt:lpstr>DONNEES GENERIQUES A REMPLIR</vt:lpstr>
      <vt:lpstr>AUTODIAGNOSTIC Egalité pro</vt:lpstr>
      <vt:lpstr>DONNEES FOCUS A REMPLIR</vt:lpstr>
      <vt:lpstr>Feuil1</vt:lpstr>
    </vt:vector>
  </TitlesOfParts>
  <Company>iORGA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Karine Nègre</cp:lastModifiedBy>
  <cp:lastPrinted>2020-11-26T08:10:48Z</cp:lastPrinted>
  <dcterms:created xsi:type="dcterms:W3CDTF">2015-12-08T11:14:36Z</dcterms:created>
  <dcterms:modified xsi:type="dcterms:W3CDTF">2020-11-30T08:39:55Z</dcterms:modified>
</cp:coreProperties>
</file>