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S:\Limousin\POLE_GESTION_FONDS\AGREMENTS_DISPOSITIFS_FORMATION\ETUDES_PROMOTIONNELLES\TOUS_FONDS_MUTUALISES_EP\2026\CAMPAGNE_1er_SEMESTRE_2026\APPEL_A_DOSSIERS\"/>
    </mc:Choice>
  </mc:AlternateContent>
  <xr:revisionPtr revIDLastSave="0" documentId="13_ncr:1_{A7599397-4493-482E-9FCD-DA1481E80CA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ORM COURTES - de 52 jours" sheetId="6" r:id="rId1"/>
    <sheet name="FORM LONGUES + de 52 jours" sheetId="7" r:id="rId2"/>
    <sheet name="ENSEIGNEMENT" sheetId="5" r:id="rId3"/>
    <sheet name="DEPLACEMENTS" sheetId="4" r:id="rId4"/>
    <sheet name="Feuil1" sheetId="8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7" l="1"/>
  <c r="E20" i="7"/>
  <c r="E19" i="7"/>
  <c r="E16" i="7"/>
  <c r="E13" i="7"/>
  <c r="E8" i="7"/>
  <c r="E5" i="7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17" i="6" s="1"/>
  <c r="I7" i="5"/>
  <c r="H7" i="5"/>
  <c r="H8" i="5" s="1"/>
  <c r="G7" i="5"/>
  <c r="E7" i="5"/>
  <c r="D7" i="5"/>
  <c r="D8" i="5" s="1"/>
  <c r="C7" i="5"/>
  <c r="C8" i="5" s="1"/>
  <c r="J7" i="5" l="1"/>
  <c r="J8" i="5" s="1"/>
  <c r="F7" i="5"/>
  <c r="F8" i="5" s="1"/>
  <c r="D29" i="4" l="1"/>
  <c r="K29" i="4" s="1"/>
  <c r="J28" i="4"/>
  <c r="E28" i="4"/>
  <c r="G28" i="4" s="1"/>
  <c r="D28" i="4"/>
  <c r="K24" i="4"/>
  <c r="J24" i="4"/>
  <c r="J23" i="4"/>
  <c r="K23" i="4" s="1"/>
  <c r="G18" i="4"/>
  <c r="J13" i="4"/>
  <c r="G13" i="4"/>
  <c r="K13" i="4" s="1"/>
  <c r="J12" i="4"/>
  <c r="G12" i="4"/>
  <c r="I8" i="4"/>
  <c r="J8" i="4" s="1"/>
  <c r="F8" i="4"/>
  <c r="G8" i="4" s="1"/>
  <c r="C8" i="4"/>
  <c r="D8" i="4" s="1"/>
  <c r="I7" i="4"/>
  <c r="J7" i="4" s="1"/>
  <c r="F7" i="4"/>
  <c r="G7" i="4" s="1"/>
  <c r="C7" i="4"/>
  <c r="D7" i="4" s="1"/>
  <c r="I6" i="4"/>
  <c r="J6" i="4" s="1"/>
  <c r="G6" i="4"/>
  <c r="D6" i="4"/>
  <c r="K28" i="4" l="1"/>
  <c r="K30" i="4" s="1"/>
  <c r="J21" i="4"/>
  <c r="K7" i="4"/>
  <c r="K12" i="4"/>
  <c r="K14" i="4" s="1"/>
  <c r="K6" i="4"/>
  <c r="K8" i="4"/>
  <c r="J18" i="4"/>
  <c r="K18" i="4" s="1"/>
  <c r="J20" i="4"/>
  <c r="G21" i="4"/>
  <c r="K21" i="4" s="1"/>
  <c r="K9" i="4" l="1"/>
  <c r="J19" i="4"/>
  <c r="G20" i="4"/>
  <c r="K20" i="4" s="1"/>
  <c r="G19" i="4"/>
  <c r="K19" i="4" l="1"/>
  <c r="K25" i="4"/>
  <c r="K31" i="4" s="1"/>
</calcChain>
</file>

<file path=xl/sharedStrings.xml><?xml version="1.0" encoding="utf-8"?>
<sst xmlns="http://schemas.openxmlformats.org/spreadsheetml/2006/main" count="133" uniqueCount="102">
  <si>
    <t>Taux horaire</t>
  </si>
  <si>
    <t>Nombre d'agents</t>
  </si>
  <si>
    <t>MONTANT A REMBOURSER</t>
  </si>
  <si>
    <t>FORMATIONS COURTES (moins de 52 jours ou 364 heures)</t>
  </si>
  <si>
    <t>Nombre d'heures à rembourser</t>
  </si>
  <si>
    <t>FORMATIONS LONGUES (à partir de 52 jours ou 364 heures)</t>
  </si>
  <si>
    <t>Adjoint administratif</t>
  </si>
  <si>
    <t>Agent d'entretien qualifié</t>
  </si>
  <si>
    <t>Agent des services hospitaliers qualifié</t>
  </si>
  <si>
    <t>Aide soignant</t>
  </si>
  <si>
    <t>Aide médico-psychologique</t>
  </si>
  <si>
    <t>Auxiliaire de puériculture</t>
  </si>
  <si>
    <t>Ouvrier principal</t>
  </si>
  <si>
    <t>Assistant de service social</t>
  </si>
  <si>
    <t>Educateur spécialisé</t>
  </si>
  <si>
    <t>Préparateur en pharmacie hospitalière</t>
  </si>
  <si>
    <t>Infirmier</t>
  </si>
  <si>
    <t>Infirmier de bloc opératoire</t>
  </si>
  <si>
    <t>GRADE DE L'AGENT EN FORMATION</t>
  </si>
  <si>
    <t>AUTRES GRADES</t>
  </si>
  <si>
    <t>Catégorie A</t>
  </si>
  <si>
    <t>Catégorie B</t>
  </si>
  <si>
    <t>Catégorie C</t>
  </si>
  <si>
    <t>FORFAIT MENSUEL</t>
  </si>
  <si>
    <t>Heures de présences pour les mois incomplets</t>
  </si>
  <si>
    <t>(cas particulier pour la formation au DE infirmier : le mois n'est pas considéré comme plein si interruption pour période de congés scolaires)</t>
  </si>
  <si>
    <t xml:space="preserve">Nombre de mois pleins </t>
  </si>
  <si>
    <t>Véhicule personnel de :</t>
  </si>
  <si>
    <t xml:space="preserve">à </t>
  </si>
  <si>
    <t>et retour, nombre de kilomètres</t>
  </si>
  <si>
    <t xml:space="preserve">Puissance fiscale : </t>
  </si>
  <si>
    <t>https://www.legifrance.gouv.fr/jorf/id/JORFTEXT000045352145</t>
  </si>
  <si>
    <t>Puissance</t>
  </si>
  <si>
    <t>Jusqu'à</t>
  </si>
  <si>
    <t>Nombre de</t>
  </si>
  <si>
    <t>Montant</t>
  </si>
  <si>
    <t>de 2001</t>
  </si>
  <si>
    <t>au-delà</t>
  </si>
  <si>
    <t>Total</t>
  </si>
  <si>
    <t>Fiscale</t>
  </si>
  <si>
    <t>2000 Km</t>
  </si>
  <si>
    <t>Kms</t>
  </si>
  <si>
    <t>total</t>
  </si>
  <si>
    <t>à 10.000 km</t>
  </si>
  <si>
    <t>de 10.000 km</t>
  </si>
  <si>
    <t>Déplacement</t>
  </si>
  <si>
    <t>5Cv et moins</t>
  </si>
  <si>
    <t>6 et 7 Cv</t>
  </si>
  <si>
    <t>8Cv et plus</t>
  </si>
  <si>
    <t>TRANSPORT EN COMMUN / DIVERS</t>
  </si>
  <si>
    <t>Prix Aller</t>
  </si>
  <si>
    <t>Nombre</t>
  </si>
  <si>
    <t>Prix Retour</t>
  </si>
  <si>
    <t>SNCF 2ème classe</t>
  </si>
  <si>
    <t>SNCF 1ère classe et/ou avion</t>
  </si>
  <si>
    <t>Total transport en commun</t>
  </si>
  <si>
    <t>FRAIS D'HEBERGEMENT</t>
  </si>
  <si>
    <t>https://www.legifrance.gouv.fr/jorf/id/JORFARTI000039207005</t>
  </si>
  <si>
    <t>Tarif FPH</t>
  </si>
  <si>
    <t>Prix</t>
  </si>
  <si>
    <t>découcher frais réels (dépenses réelles si dépenses réelles &lt; plafond 90,00 €)</t>
  </si>
  <si>
    <t>Location (la double résidence doit être justifiée chaque année)</t>
  </si>
  <si>
    <t>Total frais d'hébergement</t>
  </si>
  <si>
    <t>FRAIS DE RESTAURATION</t>
  </si>
  <si>
    <t>Repas</t>
  </si>
  <si>
    <t>Plein tarif</t>
  </si>
  <si>
    <t>Demi tarif</t>
  </si>
  <si>
    <t>Forfait</t>
  </si>
  <si>
    <t>Déjeuner</t>
  </si>
  <si>
    <t>Diner</t>
  </si>
  <si>
    <t>carte d'accès au self</t>
  </si>
  <si>
    <t>Total frais de restauration :</t>
  </si>
  <si>
    <t>Total général :</t>
  </si>
  <si>
    <t>Total véhicule personnel :</t>
  </si>
  <si>
    <r>
      <t>du 1</t>
    </r>
    <r>
      <rPr>
        <vertAlign val="superscript"/>
        <sz val="14"/>
        <rFont val="Calibri"/>
        <family val="2"/>
        <scheme val="minor"/>
      </rPr>
      <t>er</t>
    </r>
    <r>
      <rPr>
        <sz val="14"/>
        <rFont val="Calibri"/>
        <family val="2"/>
        <scheme val="minor"/>
      </rPr>
      <t xml:space="preserve"> au 10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jour</t>
    </r>
  </si>
  <si>
    <r>
      <t>du 11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au 30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jour</t>
    </r>
  </si>
  <si>
    <r>
      <t>du 31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au 60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jour</t>
    </r>
  </si>
  <si>
    <r>
      <t>à partir du 61</t>
    </r>
    <r>
      <rPr>
        <vertAlign val="superscript"/>
        <sz val="14"/>
        <rFont val="Calibri"/>
        <family val="2"/>
        <scheme val="minor"/>
      </rPr>
      <t>ème</t>
    </r>
    <r>
      <rPr>
        <sz val="14"/>
        <rFont val="Calibri"/>
        <family val="2"/>
        <scheme val="minor"/>
      </rPr>
      <t xml:space="preserve"> jour</t>
    </r>
  </si>
  <si>
    <t>Totaux</t>
  </si>
  <si>
    <t>Totaux par exercice</t>
  </si>
  <si>
    <t>Remboursement forfaitaire mensuel composé :</t>
  </si>
  <si>
    <t>• Des frais de repas du midi et du soir sur une base forfaitaire mensuelle de 280 €, sans production de fiches de repas.</t>
  </si>
  <si>
    <t xml:space="preserve">Règles ANFH - cf guide des bonnes pratiques de remboursement : "Simplification des procédures pour les formations longues prises en charge totalement ou  partiellement </t>
  </si>
  <si>
    <t>sur les fonds mutualisés lorsque l’agent opte pour un hébergement sous forme de location (application possible sur les plans de formation sur volontariat des établissements) :</t>
  </si>
  <si>
    <t xml:space="preserve">Paiement à concurrence de 11 mois par an maximum. Pas d’abattement en cas d’absence, sauf si ces absences remettent en cause la diplomation et/ou provoquent une </t>
  </si>
  <si>
    <t>prolongation de prise en charge."</t>
  </si>
  <si>
    <t>Coûts 2026</t>
  </si>
  <si>
    <t>Droits d'inscription / scolarité</t>
  </si>
  <si>
    <t>Frais d'enseignement ou frais pédagogique</t>
  </si>
  <si>
    <t>Frais de dossier - frais de concours</t>
  </si>
  <si>
    <t>Taux de base</t>
  </si>
  <si>
    <t>Grandes villes</t>
  </si>
  <si>
    <t>Coûts 2027</t>
  </si>
  <si>
    <t>Accompagnant éducatif et social</t>
  </si>
  <si>
    <t>Année scolaire 2027 / 2028</t>
  </si>
  <si>
    <t>Coûts 2028</t>
  </si>
  <si>
    <t xml:space="preserve">Rappels 2022 : </t>
  </si>
  <si>
    <t>Année scolaire 2028 / 2029</t>
  </si>
  <si>
    <t>Coûts 2029</t>
  </si>
  <si>
    <t>Année scolaire 2026/2027</t>
  </si>
  <si>
    <t>Année scolaire 2029/2030</t>
  </si>
  <si>
    <t>Coûts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</si>
</sst>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\ &quot;€&quot;"/>
  </numFmts>
  <fonts count="2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2"/>
      <color rgb="FFDAA6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indexed="12"/>
      <name val="Calibri"/>
      <family val="2"/>
      <scheme val="minor"/>
    </font>
    <font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9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3" fontId="6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165" fontId="1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4" fontId="1" fillId="0" borderId="9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0" xfId="0" applyFont="1"/>
    <xf numFmtId="0" fontId="12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right" vertical="center"/>
    </xf>
    <xf numFmtId="164" fontId="12" fillId="0" borderId="21" xfId="0" applyNumberFormat="1" applyFont="1" applyBorder="1" applyAlignment="1">
      <alignment horizontal="right" vertical="center"/>
    </xf>
    <xf numFmtId="164" fontId="12" fillId="0" borderId="22" xfId="0" applyNumberFormat="1" applyFont="1" applyBorder="1" applyAlignment="1">
      <alignment horizontal="right" vertical="center"/>
    </xf>
    <xf numFmtId="164" fontId="13" fillId="0" borderId="25" xfId="0" applyNumberFormat="1" applyFont="1" applyBorder="1" applyAlignment="1">
      <alignment vertical="center"/>
    </xf>
    <xf numFmtId="164" fontId="12" fillId="0" borderId="14" xfId="0" applyNumberFormat="1" applyFont="1" applyBorder="1" applyAlignment="1">
      <alignment horizontal="right" vertical="center"/>
    </xf>
    <xf numFmtId="164" fontId="13" fillId="2" borderId="24" xfId="0" applyNumberFormat="1" applyFont="1" applyFill="1" applyBorder="1" applyAlignment="1">
      <alignment vertical="center"/>
    </xf>
    <xf numFmtId="164" fontId="12" fillId="0" borderId="22" xfId="0" applyNumberFormat="1" applyFont="1" applyBorder="1" applyAlignment="1" applyProtection="1">
      <alignment horizontal="right" vertical="center"/>
      <protection locked="0"/>
    </xf>
    <xf numFmtId="164" fontId="12" fillId="0" borderId="21" xfId="0" applyNumberFormat="1" applyFont="1" applyBorder="1" applyAlignment="1">
      <alignment vertical="center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164" fontId="12" fillId="0" borderId="21" xfId="0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vertical="center"/>
    </xf>
    <xf numFmtId="0" fontId="19" fillId="0" borderId="0" xfId="0" applyFont="1"/>
    <xf numFmtId="0" fontId="13" fillId="0" borderId="0" xfId="0" applyFont="1" applyAlignment="1" applyProtection="1">
      <alignment horizontal="left" vertical="center"/>
      <protection locked="0"/>
    </xf>
    <xf numFmtId="0" fontId="0" fillId="0" borderId="44" xfId="0" applyBorder="1"/>
    <xf numFmtId="4" fontId="12" fillId="0" borderId="30" xfId="0" applyNumberFormat="1" applyFont="1" applyBorder="1" applyAlignment="1">
      <alignment vertical="center"/>
    </xf>
    <xf numFmtId="0" fontId="0" fillId="0" borderId="30" xfId="0" applyBorder="1"/>
    <xf numFmtId="0" fontId="0" fillId="0" borderId="45" xfId="0" applyBorder="1"/>
    <xf numFmtId="0" fontId="18" fillId="0" borderId="43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3" fontId="12" fillId="3" borderId="20" xfId="0" applyNumberFormat="1" applyFont="1" applyFill="1" applyBorder="1" applyAlignment="1">
      <alignment vertical="center"/>
    </xf>
    <xf numFmtId="3" fontId="12" fillId="3" borderId="12" xfId="0" applyNumberFormat="1" applyFont="1" applyFill="1" applyBorder="1" applyAlignment="1">
      <alignment vertical="center"/>
    </xf>
    <xf numFmtId="0" fontId="12" fillId="3" borderId="20" xfId="0" applyFont="1" applyFill="1" applyBorder="1" applyAlignment="1" applyProtection="1">
      <alignment vertical="center"/>
      <protection locked="0"/>
    </xf>
    <xf numFmtId="0" fontId="12" fillId="3" borderId="20" xfId="0" applyFont="1" applyFill="1" applyBorder="1" applyAlignment="1">
      <alignment horizontal="center" vertical="center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4" fontId="12" fillId="3" borderId="47" xfId="0" applyNumberFormat="1" applyFont="1" applyFill="1" applyBorder="1" applyAlignment="1" applyProtection="1">
      <alignment vertical="center" wrapText="1"/>
      <protection locked="0"/>
    </xf>
    <xf numFmtId="4" fontId="12" fillId="3" borderId="16" xfId="0" applyNumberFormat="1" applyFont="1" applyFill="1" applyBorder="1" applyAlignment="1" applyProtection="1">
      <alignment vertical="center" wrapText="1"/>
      <protection locked="0"/>
    </xf>
    <xf numFmtId="4" fontId="12" fillId="3" borderId="33" xfId="0" applyNumberFormat="1" applyFont="1" applyFill="1" applyBorder="1" applyAlignment="1" applyProtection="1">
      <alignment vertical="center" wrapText="1"/>
      <protection locked="0"/>
    </xf>
    <xf numFmtId="4" fontId="12" fillId="3" borderId="20" xfId="0" applyNumberFormat="1" applyFont="1" applyFill="1" applyBorder="1" applyAlignment="1" applyProtection="1">
      <alignment vertical="center" wrapText="1"/>
      <protection locked="0"/>
    </xf>
    <xf numFmtId="4" fontId="12" fillId="3" borderId="48" xfId="0" applyNumberFormat="1" applyFont="1" applyFill="1" applyBorder="1" applyAlignment="1" applyProtection="1">
      <alignment vertical="center" wrapText="1"/>
      <protection locked="0"/>
    </xf>
    <xf numFmtId="4" fontId="12" fillId="3" borderId="12" xfId="0" applyNumberFormat="1" applyFont="1" applyFill="1" applyBorder="1" applyAlignment="1" applyProtection="1">
      <alignment vertical="center" wrapText="1"/>
      <protection locked="0"/>
    </xf>
    <xf numFmtId="4" fontId="12" fillId="0" borderId="37" xfId="0" applyNumberFormat="1" applyFont="1" applyBorder="1" applyAlignment="1">
      <alignment vertical="center"/>
    </xf>
    <xf numFmtId="4" fontId="12" fillId="0" borderId="38" xfId="0" applyNumberFormat="1" applyFont="1" applyBorder="1" applyAlignment="1">
      <alignment vertical="center"/>
    </xf>
    <xf numFmtId="4" fontId="12" fillId="0" borderId="42" xfId="0" applyNumberFormat="1" applyFont="1" applyBorder="1" applyAlignment="1">
      <alignment vertical="center"/>
    </xf>
    <xf numFmtId="4" fontId="13" fillId="0" borderId="39" xfId="0" applyNumberFormat="1" applyFont="1" applyBorder="1" applyAlignment="1">
      <alignment vertical="center"/>
    </xf>
    <xf numFmtId="4" fontId="13" fillId="0" borderId="43" xfId="0" applyNumberFormat="1" applyFont="1" applyBorder="1" applyAlignment="1">
      <alignment vertical="center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 applyProtection="1">
      <alignment horizontal="center" vertical="center"/>
      <protection locked="0"/>
    </xf>
    <xf numFmtId="3" fontId="1" fillId="0" borderId="4" xfId="0" applyNumberFormat="1" applyFont="1" applyBorder="1" applyAlignment="1" applyProtection="1">
      <alignment horizontal="center" vertical="center"/>
      <protection locked="0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4" fontId="1" fillId="0" borderId="3" xfId="0" applyNumberFormat="1" applyFont="1" applyBorder="1" applyAlignment="1" applyProtection="1">
      <alignment horizontal="center" vertical="center"/>
      <protection locked="0"/>
    </xf>
    <xf numFmtId="4" fontId="1" fillId="0" borderId="4" xfId="0" applyNumberFormat="1" applyFont="1" applyBorder="1" applyAlignment="1" applyProtection="1">
      <alignment horizontal="center" vertical="center"/>
      <protection locked="0"/>
    </xf>
    <xf numFmtId="4" fontId="1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4" fontId="13" fillId="0" borderId="39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 wrapText="1"/>
    </xf>
    <xf numFmtId="0" fontId="16" fillId="0" borderId="32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35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left" vertical="center"/>
      <protection locked="0"/>
    </xf>
    <xf numFmtId="0" fontId="0" fillId="0" borderId="0" xfId="0"/>
    <xf numFmtId="0" fontId="12" fillId="0" borderId="27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3" borderId="12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164" fontId="12" fillId="0" borderId="13" xfId="0" applyNumberFormat="1" applyFont="1" applyBorder="1" applyAlignment="1">
      <alignment horizontal="right" vertical="center"/>
    </xf>
    <xf numFmtId="164" fontId="12" fillId="0" borderId="17" xfId="0" applyNumberFormat="1" applyFont="1" applyBorder="1" applyAlignment="1">
      <alignment horizontal="right" vertical="center"/>
    </xf>
    <xf numFmtId="164" fontId="12" fillId="0" borderId="25" xfId="0" applyNumberFormat="1" applyFont="1" applyBorder="1" applyAlignment="1">
      <alignment horizontal="center" vertical="center"/>
    </xf>
    <xf numFmtId="164" fontId="12" fillId="0" borderId="22" xfId="0" applyNumberFormat="1" applyFont="1" applyBorder="1" applyAlignment="1">
      <alignment horizontal="center" vertical="center"/>
    </xf>
    <xf numFmtId="0" fontId="14" fillId="0" borderId="11" xfId="1" applyFont="1" applyFill="1" applyBorder="1" applyAlignment="1" applyProtection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0" fillId="0" borderId="11" xfId="0" applyBorder="1"/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>
      <alignment horizontal="center" vertical="center"/>
    </xf>
    <xf numFmtId="0" fontId="14" fillId="0" borderId="11" xfId="1" applyFont="1" applyBorder="1" applyAlignment="1" applyProtection="1">
      <alignment horizontal="center" vertical="center"/>
    </xf>
    <xf numFmtId="0" fontId="12" fillId="0" borderId="11" xfId="0" applyFont="1" applyBorder="1" applyAlignment="1">
      <alignment horizontal="center" vertical="center"/>
    </xf>
    <xf numFmtId="164" fontId="17" fillId="0" borderId="15" xfId="0" applyNumberFormat="1" applyFont="1" applyBorder="1" applyAlignment="1">
      <alignment horizontal="right" vertical="center"/>
    </xf>
    <xf numFmtId="164" fontId="17" fillId="0" borderId="19" xfId="0" applyNumberFormat="1" applyFont="1" applyBorder="1" applyAlignment="1">
      <alignment horizontal="right" vertical="center"/>
    </xf>
    <xf numFmtId="0" fontId="0" fillId="0" borderId="40" xfId="0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0F0F0"/>
      <color rgb="FFDAA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legifrance.gouv.fr/jorf/id/JORFTEXT000045352145" TargetMode="External"/><Relationship Id="rId1" Type="http://schemas.openxmlformats.org/officeDocument/2006/relationships/hyperlink" Target="https://www.legifrance.gouv.fr/jorf/id/JORFARTI000039207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217C-B461-44FB-8F3B-D5D24E6953DC}">
  <sheetPr>
    <tabColor rgb="FF92D050"/>
  </sheetPr>
  <dimension ref="A1:C17"/>
  <sheetViews>
    <sheetView tabSelected="1" workbookViewId="0">
      <selection activeCell="E4" sqref="E4"/>
    </sheetView>
  </sheetViews>
  <sheetFormatPr baseColWidth="10" defaultRowHeight="23.25" x14ac:dyDescent="0.35"/>
  <cols>
    <col min="1" max="1" width="108.28515625" style="1" customWidth="1"/>
    <col min="2" max="2" width="13.42578125" style="1" bestFit="1" customWidth="1"/>
    <col min="3" max="3" width="27.85546875" style="2" customWidth="1"/>
  </cols>
  <sheetData>
    <row r="1" spans="1:3" s="4" customFormat="1" ht="47.25" thickBot="1" x14ac:dyDescent="0.3">
      <c r="A1" s="28" t="s">
        <v>3</v>
      </c>
      <c r="B1" s="5" t="s">
        <v>0</v>
      </c>
      <c r="C1" s="8">
        <v>21.61</v>
      </c>
    </row>
    <row r="2" spans="1:3" s="4" customFormat="1" ht="24" thickBot="1" x14ac:dyDescent="0.3">
      <c r="A2" s="6"/>
      <c r="B2" s="6"/>
      <c r="C2" s="7"/>
    </row>
    <row r="3" spans="1:3" s="25" customFormat="1" ht="42.75" thickBot="1" x14ac:dyDescent="0.3">
      <c r="A3" s="14" t="s">
        <v>4</v>
      </c>
      <c r="B3" s="14" t="s">
        <v>1</v>
      </c>
      <c r="C3" s="15" t="s">
        <v>2</v>
      </c>
    </row>
    <row r="4" spans="1:3" s="16" customFormat="1" ht="21.75" thickBot="1" x14ac:dyDescent="0.4">
      <c r="A4" s="97">
        <v>7</v>
      </c>
      <c r="B4" s="98"/>
      <c r="C4" s="26">
        <f>A4*$C$1*B4</f>
        <v>0</v>
      </c>
    </row>
    <row r="5" spans="1:3" s="16" customFormat="1" ht="21.75" thickBot="1" x14ac:dyDescent="0.4">
      <c r="A5" s="97">
        <v>14</v>
      </c>
      <c r="B5" s="98"/>
      <c r="C5" s="26">
        <f t="shared" ref="C5:C16" si="0">A5*$C$1*B5</f>
        <v>0</v>
      </c>
    </row>
    <row r="6" spans="1:3" s="16" customFormat="1" ht="21.75" thickBot="1" x14ac:dyDescent="0.4">
      <c r="A6" s="97">
        <v>21</v>
      </c>
      <c r="B6" s="98"/>
      <c r="C6" s="26">
        <f t="shared" si="0"/>
        <v>0</v>
      </c>
    </row>
    <row r="7" spans="1:3" s="16" customFormat="1" ht="21.75" thickBot="1" x14ac:dyDescent="0.4">
      <c r="A7" s="97">
        <v>28</v>
      </c>
      <c r="B7" s="98"/>
      <c r="C7" s="26">
        <f t="shared" si="0"/>
        <v>0</v>
      </c>
    </row>
    <row r="8" spans="1:3" s="16" customFormat="1" ht="21.75" thickBot="1" x14ac:dyDescent="0.4">
      <c r="A8" s="97">
        <v>35</v>
      </c>
      <c r="B8" s="98"/>
      <c r="C8" s="26">
        <f t="shared" si="0"/>
        <v>0</v>
      </c>
    </row>
    <row r="9" spans="1:3" s="16" customFormat="1" ht="21.75" thickBot="1" x14ac:dyDescent="0.4">
      <c r="A9" s="98"/>
      <c r="B9" s="98"/>
      <c r="C9" s="26">
        <f t="shared" si="0"/>
        <v>0</v>
      </c>
    </row>
    <row r="10" spans="1:3" s="16" customFormat="1" ht="21.75" thickBot="1" x14ac:dyDescent="0.4">
      <c r="A10" s="98"/>
      <c r="B10" s="98"/>
      <c r="C10" s="26">
        <f t="shared" si="0"/>
        <v>0</v>
      </c>
    </row>
    <row r="11" spans="1:3" s="16" customFormat="1" ht="21.75" thickBot="1" x14ac:dyDescent="0.4">
      <c r="A11" s="98"/>
      <c r="B11" s="98"/>
      <c r="C11" s="26">
        <f t="shared" si="0"/>
        <v>0</v>
      </c>
    </row>
    <row r="12" spans="1:3" s="16" customFormat="1" ht="21.75" thickBot="1" x14ac:dyDescent="0.4">
      <c r="A12" s="98"/>
      <c r="B12" s="98"/>
      <c r="C12" s="26">
        <f t="shared" si="0"/>
        <v>0</v>
      </c>
    </row>
    <row r="13" spans="1:3" s="16" customFormat="1" ht="21.75" thickBot="1" x14ac:dyDescent="0.4">
      <c r="A13" s="98"/>
      <c r="B13" s="98"/>
      <c r="C13" s="26">
        <f t="shared" si="0"/>
        <v>0</v>
      </c>
    </row>
    <row r="14" spans="1:3" s="16" customFormat="1" ht="21.75" thickBot="1" x14ac:dyDescent="0.4">
      <c r="A14" s="98"/>
      <c r="B14" s="98"/>
      <c r="C14" s="26">
        <f t="shared" si="0"/>
        <v>0</v>
      </c>
    </row>
    <row r="15" spans="1:3" s="16" customFormat="1" ht="21.75" thickBot="1" x14ac:dyDescent="0.4">
      <c r="A15" s="98"/>
      <c r="B15" s="98"/>
      <c r="C15" s="26">
        <f t="shared" si="0"/>
        <v>0</v>
      </c>
    </row>
    <row r="16" spans="1:3" s="16" customFormat="1" ht="21.75" thickBot="1" x14ac:dyDescent="0.4">
      <c r="A16" s="98"/>
      <c r="B16" s="98"/>
      <c r="C16" s="26">
        <f t="shared" si="0"/>
        <v>0</v>
      </c>
    </row>
    <row r="17" spans="3:3" x14ac:dyDescent="0.35">
      <c r="C17" s="27">
        <f>SUM(C4:C16)</f>
        <v>0</v>
      </c>
    </row>
  </sheetData>
  <sheetProtection algorithmName="SHA-512" hashValue="L2lMoOQS/jLXeXWB63PxjcZNp6u1rS65Ge86Xbtd+Uf8JoMIchjiJ4tT+AcC85cBC6okyGWwpckRpUlCp6Z1yQ==" saltValue="/nsvseZX0MHkePnIdqA14g==" spinCount="100000" sheet="1" objects="1" scenarios="1"/>
  <conditionalFormatting sqref="A9:A16">
    <cfRule type="cellIs" dxfId="5" priority="1" operator="lessThan">
      <formula>1</formula>
    </cfRule>
    <cfRule type="cellIs" dxfId="4" priority="3" operator="lessThan">
      <formula>1</formula>
    </cfRule>
  </conditionalFormatting>
  <conditionalFormatting sqref="B4:B16">
    <cfRule type="cellIs" dxfId="3" priority="2" operator="lessThan">
      <formula>1</formula>
    </cfRule>
    <cfRule type="cellIs" dxfId="2" priority="4" operator="less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3732-02B7-4329-8210-7CB947755FA0}">
  <sheetPr>
    <tabColor theme="7"/>
  </sheetPr>
  <dimension ref="A1:E21"/>
  <sheetViews>
    <sheetView zoomScale="95" zoomScaleNormal="95" workbookViewId="0">
      <selection activeCell="G10" sqref="G10"/>
    </sheetView>
  </sheetViews>
  <sheetFormatPr baseColWidth="10" defaultRowHeight="23.25" x14ac:dyDescent="0.35"/>
  <cols>
    <col min="1" max="1" width="49" style="1" bestFit="1" customWidth="1"/>
    <col min="2" max="2" width="13.28515625" style="12" bestFit="1" customWidth="1"/>
    <col min="3" max="3" width="57.140625" style="9" customWidth="1"/>
    <col min="4" max="4" width="24" style="10" bestFit="1" customWidth="1"/>
    <col min="5" max="5" width="21.28515625" style="13" bestFit="1" customWidth="1"/>
  </cols>
  <sheetData>
    <row r="1" spans="1:5" s="4" customFormat="1" ht="29.25" thickBot="1" x14ac:dyDescent="0.3">
      <c r="A1" s="118" t="s">
        <v>5</v>
      </c>
      <c r="B1" s="119"/>
      <c r="C1" s="119"/>
      <c r="D1" s="119"/>
      <c r="E1" s="120"/>
    </row>
    <row r="2" spans="1:5" ht="15.75" thickBot="1" x14ac:dyDescent="0.3">
      <c r="A2" s="99"/>
      <c r="B2" s="100"/>
      <c r="C2" s="101"/>
      <c r="D2" s="102"/>
      <c r="E2" s="103"/>
    </row>
    <row r="3" spans="1:5" ht="21" x14ac:dyDescent="0.25">
      <c r="A3" s="121" t="s">
        <v>18</v>
      </c>
      <c r="B3" s="123" t="s">
        <v>23</v>
      </c>
      <c r="C3" s="17" t="s">
        <v>26</v>
      </c>
      <c r="D3" s="125" t="s">
        <v>24</v>
      </c>
      <c r="E3" s="127" t="s">
        <v>2</v>
      </c>
    </row>
    <row r="4" spans="1:5" ht="36" customHeight="1" thickBot="1" x14ac:dyDescent="0.3">
      <c r="A4" s="122"/>
      <c r="B4" s="124"/>
      <c r="C4" s="18" t="s">
        <v>25</v>
      </c>
      <c r="D4" s="126"/>
      <c r="E4" s="128"/>
    </row>
    <row r="5" spans="1:5" ht="18.75" x14ac:dyDescent="0.3">
      <c r="A5" s="21" t="s">
        <v>6</v>
      </c>
      <c r="B5" s="106">
        <v>3050</v>
      </c>
      <c r="C5" s="109"/>
      <c r="D5" s="112"/>
      <c r="E5" s="115">
        <f>B5*C5+(B5/151.67*D5)</f>
        <v>0</v>
      </c>
    </row>
    <row r="6" spans="1:5" ht="18.75" x14ac:dyDescent="0.3">
      <c r="A6" s="22" t="s">
        <v>7</v>
      </c>
      <c r="B6" s="107"/>
      <c r="C6" s="110"/>
      <c r="D6" s="113"/>
      <c r="E6" s="116"/>
    </row>
    <row r="7" spans="1:5" ht="19.5" thickBot="1" x14ac:dyDescent="0.35">
      <c r="A7" s="23" t="s">
        <v>8</v>
      </c>
      <c r="B7" s="108"/>
      <c r="C7" s="111"/>
      <c r="D7" s="114"/>
      <c r="E7" s="117"/>
    </row>
    <row r="8" spans="1:5" ht="18.75" x14ac:dyDescent="0.3">
      <c r="A8" s="21" t="s">
        <v>9</v>
      </c>
      <c r="B8" s="106">
        <v>3450</v>
      </c>
      <c r="C8" s="109"/>
      <c r="D8" s="112"/>
      <c r="E8" s="115">
        <f>B8*C8+(B8/151.67*D8)</f>
        <v>0</v>
      </c>
    </row>
    <row r="9" spans="1:5" ht="18.75" x14ac:dyDescent="0.3">
      <c r="A9" s="22" t="s">
        <v>10</v>
      </c>
      <c r="B9" s="107"/>
      <c r="C9" s="110"/>
      <c r="D9" s="113"/>
      <c r="E9" s="116"/>
    </row>
    <row r="10" spans="1:5" ht="18.75" x14ac:dyDescent="0.3">
      <c r="A10" s="22" t="s">
        <v>93</v>
      </c>
      <c r="B10" s="107"/>
      <c r="C10" s="110"/>
      <c r="D10" s="113"/>
      <c r="E10" s="116"/>
    </row>
    <row r="11" spans="1:5" ht="18.75" x14ac:dyDescent="0.3">
      <c r="A11" s="22" t="s">
        <v>11</v>
      </c>
      <c r="B11" s="107"/>
      <c r="C11" s="110"/>
      <c r="D11" s="113"/>
      <c r="E11" s="116"/>
    </row>
    <row r="12" spans="1:5" ht="19.5" thickBot="1" x14ac:dyDescent="0.35">
      <c r="A12" s="23" t="s">
        <v>12</v>
      </c>
      <c r="B12" s="108"/>
      <c r="C12" s="111"/>
      <c r="D12" s="114"/>
      <c r="E12" s="117"/>
    </row>
    <row r="13" spans="1:5" ht="18.75" customHeight="1" x14ac:dyDescent="0.3">
      <c r="A13" s="21" t="s">
        <v>13</v>
      </c>
      <c r="B13" s="106">
        <v>3650</v>
      </c>
      <c r="C13" s="109"/>
      <c r="D13" s="112"/>
      <c r="E13" s="115">
        <f>B13*C13+(B13/151.67*D13)</f>
        <v>0</v>
      </c>
    </row>
    <row r="14" spans="1:5" ht="18.75" customHeight="1" x14ac:dyDescent="0.3">
      <c r="A14" s="22" t="s">
        <v>14</v>
      </c>
      <c r="B14" s="107"/>
      <c r="C14" s="110"/>
      <c r="D14" s="113"/>
      <c r="E14" s="116"/>
    </row>
    <row r="15" spans="1:5" ht="19.5" customHeight="1" thickBot="1" x14ac:dyDescent="0.35">
      <c r="A15" s="23" t="s">
        <v>15</v>
      </c>
      <c r="B15" s="108"/>
      <c r="C15" s="111"/>
      <c r="D15" s="114"/>
      <c r="E15" s="117"/>
    </row>
    <row r="16" spans="1:5" ht="19.5" thickBot="1" x14ac:dyDescent="0.35">
      <c r="A16" s="21" t="s">
        <v>16</v>
      </c>
      <c r="B16" s="106">
        <v>3960</v>
      </c>
      <c r="C16" s="109"/>
      <c r="D16" s="112"/>
      <c r="E16" s="129">
        <f>B16*C16+(B16/151.67*D16)</f>
        <v>0</v>
      </c>
    </row>
    <row r="17" spans="1:5" s="3" customFormat="1" ht="19.5" thickBot="1" x14ac:dyDescent="0.35">
      <c r="A17" s="23" t="s">
        <v>17</v>
      </c>
      <c r="B17" s="108"/>
      <c r="C17" s="111"/>
      <c r="D17" s="114"/>
      <c r="E17" s="129"/>
    </row>
    <row r="18" spans="1:5" s="3" customFormat="1" ht="24" thickBot="1" x14ac:dyDescent="0.4">
      <c r="A18" s="19" t="s">
        <v>19</v>
      </c>
      <c r="B18" s="20"/>
      <c r="C18" s="31"/>
      <c r="D18" s="32"/>
      <c r="E18" s="104"/>
    </row>
    <row r="19" spans="1:5" s="3" customFormat="1" ht="24" thickBot="1" x14ac:dyDescent="0.35">
      <c r="A19" s="24" t="s">
        <v>20</v>
      </c>
      <c r="B19" s="11">
        <v>4360</v>
      </c>
      <c r="C19" s="29"/>
      <c r="D19" s="30"/>
      <c r="E19" s="105">
        <f>B19*C19+(B19/151.67*D19)</f>
        <v>0</v>
      </c>
    </row>
    <row r="20" spans="1:5" s="3" customFormat="1" ht="24" thickBot="1" x14ac:dyDescent="0.35">
      <c r="A20" s="24" t="s">
        <v>21</v>
      </c>
      <c r="B20" s="11">
        <v>3650</v>
      </c>
      <c r="C20" s="29"/>
      <c r="D20" s="30"/>
      <c r="E20" s="105">
        <f t="shared" ref="E20:E21" si="0">B20*C20+(B20/151.67*D20)</f>
        <v>0</v>
      </c>
    </row>
    <row r="21" spans="1:5" s="3" customFormat="1" ht="24" thickBot="1" x14ac:dyDescent="0.35">
      <c r="A21" s="24" t="s">
        <v>22</v>
      </c>
      <c r="B21" s="11">
        <v>3050</v>
      </c>
      <c r="C21" s="29"/>
      <c r="D21" s="30"/>
      <c r="E21" s="105">
        <f t="shared" si="0"/>
        <v>0</v>
      </c>
    </row>
  </sheetData>
  <sheetProtection algorithmName="SHA-512" hashValue="hby9VBlSQhlncSAFzwq4Kmk0naK/kfBvColuAgpktDXt73qUAYnH6o2o9GdtkvgrPvE5G+83T3gUa+JB/9j8mQ==" saltValue="ICwDMto82t6GRlRBJcSffg==" spinCount="100000" sheet="1" objects="1" scenarios="1"/>
  <mergeCells count="21">
    <mergeCell ref="B16:B17"/>
    <mergeCell ref="C16:C17"/>
    <mergeCell ref="D16:D17"/>
    <mergeCell ref="E16:E17"/>
    <mergeCell ref="B8:B12"/>
    <mergeCell ref="C8:C12"/>
    <mergeCell ref="D8:D12"/>
    <mergeCell ref="E8:E12"/>
    <mergeCell ref="B13:B15"/>
    <mergeCell ref="C13:C15"/>
    <mergeCell ref="D13:D15"/>
    <mergeCell ref="E13:E15"/>
    <mergeCell ref="B5:B7"/>
    <mergeCell ref="C5:C7"/>
    <mergeCell ref="D5:D7"/>
    <mergeCell ref="E5:E7"/>
    <mergeCell ref="A1:E1"/>
    <mergeCell ref="A3:A4"/>
    <mergeCell ref="B3:B4"/>
    <mergeCell ref="D3:D4"/>
    <mergeCell ref="E3:E4"/>
  </mergeCells>
  <conditionalFormatting sqref="C5:D17 C19:D21">
    <cfRule type="cellIs" dxfId="1" priority="1" operator="lessThan">
      <formula>1</formula>
    </cfRule>
    <cfRule type="cellIs" dxfId="0" priority="3" operator="less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C400-B359-4DED-8A5A-CEF325F69BBD}">
  <sheetPr>
    <pageSetUpPr fitToPage="1"/>
  </sheetPr>
  <dimension ref="A1:K9"/>
  <sheetViews>
    <sheetView workbookViewId="0">
      <selection activeCell="L4" sqref="L4"/>
    </sheetView>
  </sheetViews>
  <sheetFormatPr baseColWidth="10" defaultColWidth="13.28515625" defaultRowHeight="41.25" customHeight="1" x14ac:dyDescent="0.25"/>
  <sheetData>
    <row r="1" spans="1:11" ht="41.25" customHeight="1" thickBot="1" x14ac:dyDescent="0.3">
      <c r="A1" s="68"/>
      <c r="B1" s="68"/>
      <c r="C1" s="73"/>
      <c r="D1" s="73"/>
      <c r="E1" s="73"/>
      <c r="F1" s="69"/>
      <c r="G1" s="74"/>
    </row>
    <row r="2" spans="1:11" ht="41.25" customHeight="1" thickTop="1" thickBot="1" x14ac:dyDescent="0.3">
      <c r="A2" s="68"/>
      <c r="B2" s="68"/>
      <c r="C2" s="130" t="s">
        <v>99</v>
      </c>
      <c r="D2" s="131"/>
      <c r="E2" s="132" t="s">
        <v>94</v>
      </c>
      <c r="F2" s="178"/>
      <c r="G2" s="132" t="s">
        <v>97</v>
      </c>
      <c r="H2" s="133"/>
      <c r="I2" s="132" t="s">
        <v>100</v>
      </c>
      <c r="J2" s="133"/>
      <c r="K2" s="75"/>
    </row>
    <row r="3" spans="1:11" ht="41.25" customHeight="1" thickTop="1" thickBot="1" x14ac:dyDescent="0.3">
      <c r="A3" s="67"/>
      <c r="B3" s="67"/>
      <c r="C3" s="76" t="s">
        <v>86</v>
      </c>
      <c r="D3" s="77" t="s">
        <v>92</v>
      </c>
      <c r="E3" s="77" t="s">
        <v>92</v>
      </c>
      <c r="F3" s="76" t="s">
        <v>95</v>
      </c>
      <c r="G3" s="76" t="s">
        <v>95</v>
      </c>
      <c r="H3" s="76" t="s">
        <v>98</v>
      </c>
      <c r="I3" s="76" t="s">
        <v>98</v>
      </c>
      <c r="J3" s="78" t="s">
        <v>101</v>
      </c>
      <c r="K3" s="75"/>
    </row>
    <row r="4" spans="1:11" ht="41.25" customHeight="1" thickTop="1" x14ac:dyDescent="0.25">
      <c r="A4" s="139" t="s">
        <v>87</v>
      </c>
      <c r="B4" s="140"/>
      <c r="C4" s="84">
        <v>0</v>
      </c>
      <c r="D4" s="85">
        <v>0</v>
      </c>
      <c r="E4" s="85">
        <v>0</v>
      </c>
      <c r="F4" s="85">
        <v>0</v>
      </c>
      <c r="G4" s="85">
        <v>0</v>
      </c>
      <c r="H4" s="85">
        <v>0</v>
      </c>
      <c r="I4" s="85">
        <v>0</v>
      </c>
      <c r="J4" s="95">
        <v>0</v>
      </c>
    </row>
    <row r="5" spans="1:11" ht="41.25" customHeight="1" x14ac:dyDescent="0.25">
      <c r="A5" s="141" t="s">
        <v>88</v>
      </c>
      <c r="B5" s="142"/>
      <c r="C5" s="86">
        <v>0</v>
      </c>
      <c r="D5" s="87">
        <v>0</v>
      </c>
      <c r="E5" s="87">
        <v>0</v>
      </c>
      <c r="F5" s="87">
        <v>0</v>
      </c>
      <c r="G5" s="87">
        <v>0</v>
      </c>
      <c r="H5" s="87">
        <v>0</v>
      </c>
      <c r="I5" s="87">
        <v>0</v>
      </c>
      <c r="J5" s="96">
        <v>0</v>
      </c>
    </row>
    <row r="6" spans="1:11" ht="41.25" customHeight="1" thickBot="1" x14ac:dyDescent="0.3">
      <c r="A6" s="143" t="s">
        <v>89</v>
      </c>
      <c r="B6" s="144"/>
      <c r="C6" s="88">
        <v>0</v>
      </c>
      <c r="D6" s="87">
        <v>0</v>
      </c>
      <c r="E6" s="89">
        <v>0</v>
      </c>
      <c r="F6" s="87">
        <v>0</v>
      </c>
      <c r="G6" s="89">
        <v>0</v>
      </c>
      <c r="H6" s="87">
        <v>0</v>
      </c>
      <c r="I6" s="87">
        <v>0</v>
      </c>
      <c r="J6" s="96">
        <v>0</v>
      </c>
    </row>
    <row r="7" spans="1:11" ht="41.25" customHeight="1" thickTop="1" thickBot="1" x14ac:dyDescent="0.3">
      <c r="A7" s="145" t="s">
        <v>78</v>
      </c>
      <c r="B7" s="146"/>
      <c r="C7" s="90">
        <f t="shared" ref="C7:J7" si="0">SUM(C4:C6)</f>
        <v>0</v>
      </c>
      <c r="D7" s="91">
        <f t="shared" si="0"/>
        <v>0</v>
      </c>
      <c r="E7" s="91">
        <f t="shared" si="0"/>
        <v>0</v>
      </c>
      <c r="F7" s="91">
        <f t="shared" si="0"/>
        <v>0</v>
      </c>
      <c r="G7" s="91">
        <f t="shared" si="0"/>
        <v>0</v>
      </c>
      <c r="H7" s="91">
        <f t="shared" si="0"/>
        <v>0</v>
      </c>
      <c r="I7" s="91">
        <f t="shared" si="0"/>
        <v>0</v>
      </c>
      <c r="J7" s="92">
        <f t="shared" si="0"/>
        <v>0</v>
      </c>
    </row>
    <row r="8" spans="1:11" ht="41.25" customHeight="1" thickTop="1" thickBot="1" x14ac:dyDescent="0.3">
      <c r="A8" s="134" t="s">
        <v>79</v>
      </c>
      <c r="B8" s="135"/>
      <c r="C8" s="93">
        <f>C7</f>
        <v>0</v>
      </c>
      <c r="D8" s="136">
        <f>D7+E7</f>
        <v>0</v>
      </c>
      <c r="E8" s="137"/>
      <c r="F8" s="136">
        <f>F7+G7</f>
        <v>0</v>
      </c>
      <c r="G8" s="138"/>
      <c r="H8" s="136">
        <f>H7+I7</f>
        <v>0</v>
      </c>
      <c r="I8" s="138"/>
      <c r="J8" s="94">
        <f>J7</f>
        <v>0</v>
      </c>
    </row>
    <row r="9" spans="1:11" ht="41.25" customHeight="1" thickTop="1" x14ac:dyDescent="0.25">
      <c r="H9" s="72"/>
    </row>
  </sheetData>
  <sheetProtection algorithmName="SHA-512" hashValue="/ONWkg0RoviQwfOsTLaN0+vfJHGOG4qgLNRCF68jLzomXFHJIdNs6mqUSrTWlAEnRketDjCKwzAPWZoMEAsbag==" saltValue="FWl3adan8a4hb8CO7gB+pg==" spinCount="100000" sheet="1" objects="1" scenarios="1"/>
  <mergeCells count="12">
    <mergeCell ref="C2:D2"/>
    <mergeCell ref="E2:F2"/>
    <mergeCell ref="G2:H2"/>
    <mergeCell ref="I2:J2"/>
    <mergeCell ref="A8:B8"/>
    <mergeCell ref="D8:E8"/>
    <mergeCell ref="F8:G8"/>
    <mergeCell ref="H8:I8"/>
    <mergeCell ref="A4:B4"/>
    <mergeCell ref="A5:B5"/>
    <mergeCell ref="A6:B6"/>
    <mergeCell ref="A7:B7"/>
  </mergeCells>
  <pageMargins left="0.7" right="0.7" top="0.75" bottom="0.75" header="0.3" footer="0.3"/>
  <pageSetup paperSize="9" scale="92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0E999-C6CE-4B6B-A656-0BE3FB04891F}">
  <sheetPr>
    <tabColor rgb="FF00B0F0"/>
    <pageSetUpPr fitToPage="1"/>
  </sheetPr>
  <dimension ref="A2:L39"/>
  <sheetViews>
    <sheetView workbookViewId="0">
      <selection activeCell="H30" sqref="H30:J30"/>
    </sheetView>
  </sheetViews>
  <sheetFormatPr baseColWidth="10" defaultColWidth="17.5703125" defaultRowHeight="18.75" x14ac:dyDescent="0.3"/>
  <cols>
    <col min="1" max="16384" width="17.5703125" style="35"/>
  </cols>
  <sheetData>
    <row r="2" spans="1:12" ht="15" customHeight="1" x14ac:dyDescent="0.3">
      <c r="A2" s="160" t="s">
        <v>27</v>
      </c>
      <c r="B2" s="160"/>
      <c r="C2" s="71"/>
      <c r="D2" s="71"/>
      <c r="E2" s="33" t="s">
        <v>28</v>
      </c>
      <c r="F2" s="147"/>
      <c r="G2" s="148"/>
      <c r="H2" s="34" t="s">
        <v>29</v>
      </c>
      <c r="I2" s="71"/>
      <c r="J2" s="71"/>
      <c r="K2" s="71"/>
    </row>
    <row r="3" spans="1:12" x14ac:dyDescent="0.3">
      <c r="A3" s="36" t="s">
        <v>30</v>
      </c>
      <c r="B3" s="36"/>
      <c r="C3" s="172"/>
      <c r="D3" s="172"/>
      <c r="E3" s="37"/>
      <c r="F3" s="167" t="s">
        <v>31</v>
      </c>
      <c r="G3" s="168"/>
      <c r="H3" s="169"/>
      <c r="I3" s="169"/>
      <c r="J3" s="169"/>
      <c r="K3" s="169"/>
    </row>
    <row r="4" spans="1:12" x14ac:dyDescent="0.3">
      <c r="A4" s="38" t="s">
        <v>32</v>
      </c>
      <c r="B4" s="38" t="s">
        <v>33</v>
      </c>
      <c r="C4" s="38" t="s">
        <v>34</v>
      </c>
      <c r="D4" s="39" t="s">
        <v>35</v>
      </c>
      <c r="E4" s="40" t="s">
        <v>36</v>
      </c>
      <c r="F4" s="38" t="s">
        <v>34</v>
      </c>
      <c r="G4" s="39" t="s">
        <v>35</v>
      </c>
      <c r="H4" s="40" t="s">
        <v>37</v>
      </c>
      <c r="I4" s="38" t="s">
        <v>34</v>
      </c>
      <c r="J4" s="39" t="s">
        <v>35</v>
      </c>
      <c r="K4" s="41" t="s">
        <v>38</v>
      </c>
      <c r="L4" s="33"/>
    </row>
    <row r="5" spans="1:12" x14ac:dyDescent="0.3">
      <c r="A5" s="42" t="s">
        <v>39</v>
      </c>
      <c r="B5" s="42" t="s">
        <v>40</v>
      </c>
      <c r="C5" s="42" t="s">
        <v>41</v>
      </c>
      <c r="D5" s="43" t="s">
        <v>42</v>
      </c>
      <c r="E5" s="44" t="s">
        <v>43</v>
      </c>
      <c r="F5" s="42" t="s">
        <v>41</v>
      </c>
      <c r="G5" s="43" t="s">
        <v>42</v>
      </c>
      <c r="H5" s="44" t="s">
        <v>44</v>
      </c>
      <c r="I5" s="42" t="s">
        <v>41</v>
      </c>
      <c r="J5" s="43" t="s">
        <v>42</v>
      </c>
      <c r="K5" s="45" t="s">
        <v>45</v>
      </c>
      <c r="L5" s="33"/>
    </row>
    <row r="6" spans="1:12" x14ac:dyDescent="0.3">
      <c r="A6" s="46" t="s">
        <v>46</v>
      </c>
      <c r="B6" s="47">
        <v>0.32</v>
      </c>
      <c r="C6" s="79"/>
      <c r="D6" s="48" t="str">
        <f>IF(C6="","0,00 €",B6*C6)</f>
        <v>0,00 €</v>
      </c>
      <c r="E6" s="49">
        <v>0.4</v>
      </c>
      <c r="F6" s="79"/>
      <c r="G6" s="48" t="str">
        <f>IF(F6="","0,00 €",E6*F6)</f>
        <v>0,00 €</v>
      </c>
      <c r="H6" s="49">
        <v>0.23</v>
      </c>
      <c r="I6" s="79" t="str">
        <f>IF(C3=A6,#REF!,"")</f>
        <v/>
      </c>
      <c r="J6" s="48" t="str">
        <f>IF(I6="","0,00 €",H6*I6)</f>
        <v>0,00 €</v>
      </c>
      <c r="K6" s="50">
        <f>SUM(J6,G6,D6)</f>
        <v>0</v>
      </c>
      <c r="L6" s="34"/>
    </row>
    <row r="7" spans="1:12" x14ac:dyDescent="0.3">
      <c r="A7" s="46" t="s">
        <v>47</v>
      </c>
      <c r="B7" s="47">
        <v>0.41</v>
      </c>
      <c r="C7" s="79" t="str">
        <f>IF(C3=A7,#REF!,"")</f>
        <v/>
      </c>
      <c r="D7" s="48" t="str">
        <f>IF(C7="","0,00 €",B7*C7)</f>
        <v>0,00 €</v>
      </c>
      <c r="E7" s="49">
        <v>0.51</v>
      </c>
      <c r="F7" s="79" t="str">
        <f>IF(C3=A7,#REF!,"")</f>
        <v/>
      </c>
      <c r="G7" s="48" t="str">
        <f>IF(F7="","0,00 €",E7*F7)</f>
        <v>0,00 €</v>
      </c>
      <c r="H7" s="49">
        <v>0.3</v>
      </c>
      <c r="I7" s="79" t="str">
        <f>IF(C3=A7,#REF!,"")</f>
        <v/>
      </c>
      <c r="J7" s="48" t="str">
        <f>IF(I7="","0,00 €",H7*I7)</f>
        <v>0,00 €</v>
      </c>
      <c r="K7" s="50">
        <f>SUM(J7,G7,D7)</f>
        <v>0</v>
      </c>
      <c r="L7" s="34"/>
    </row>
    <row r="8" spans="1:12" x14ac:dyDescent="0.3">
      <c r="A8" s="46" t="s">
        <v>48</v>
      </c>
      <c r="B8" s="47">
        <v>0.45</v>
      </c>
      <c r="C8" s="79" t="str">
        <f>IF(C3=A8,#REF!,"")</f>
        <v/>
      </c>
      <c r="D8" s="48" t="str">
        <f>IF(C8="","0,00 €",B8*C8)</f>
        <v>0,00 €</v>
      </c>
      <c r="E8" s="49">
        <v>0.55000000000000004</v>
      </c>
      <c r="F8" s="79" t="str">
        <f>IF(C3=A8,#REF!,"")</f>
        <v/>
      </c>
      <c r="G8" s="48" t="str">
        <f>IF(F8="","0,00 €",E8*F8)</f>
        <v>0,00 €</v>
      </c>
      <c r="H8" s="51">
        <v>0.32</v>
      </c>
      <c r="I8" s="80" t="str">
        <f>IF(C3=A8,#REF!,"")</f>
        <v/>
      </c>
      <c r="J8" s="48" t="str">
        <f>IF(I8="","0,00 €",H8*I8)</f>
        <v>0,00 €</v>
      </c>
      <c r="K8" s="50">
        <f>SUM(J8,G8,D8)</f>
        <v>0</v>
      </c>
      <c r="L8" s="34"/>
    </row>
    <row r="9" spans="1:12" x14ac:dyDescent="0.3">
      <c r="A9" s="34"/>
      <c r="B9" s="34"/>
      <c r="C9" s="34"/>
      <c r="D9" s="34"/>
      <c r="E9" s="34"/>
      <c r="F9" s="34"/>
      <c r="G9" s="34"/>
      <c r="H9" s="152" t="s">
        <v>73</v>
      </c>
      <c r="I9" s="153"/>
      <c r="J9" s="154"/>
      <c r="K9" s="52">
        <f>SUM(K6:K8)</f>
        <v>0</v>
      </c>
      <c r="L9" s="34"/>
    </row>
    <row r="10" spans="1:12" x14ac:dyDescent="0.3">
      <c r="A10" s="155" t="s">
        <v>49</v>
      </c>
      <c r="B10" s="155"/>
      <c r="C10" s="155"/>
      <c r="D10" s="155"/>
      <c r="E10" s="34"/>
      <c r="F10" s="34"/>
      <c r="G10" s="34"/>
      <c r="H10" s="34"/>
      <c r="I10" s="34"/>
      <c r="J10" s="34"/>
      <c r="K10" s="34"/>
      <c r="L10" s="34"/>
    </row>
    <row r="11" spans="1:12" x14ac:dyDescent="0.3">
      <c r="A11" s="156"/>
      <c r="B11" s="157"/>
      <c r="C11" s="157"/>
      <c r="D11" s="158"/>
      <c r="E11" s="40" t="s">
        <v>50</v>
      </c>
      <c r="F11" s="38" t="s">
        <v>51</v>
      </c>
      <c r="G11" s="39" t="s">
        <v>35</v>
      </c>
      <c r="H11" s="40" t="s">
        <v>52</v>
      </c>
      <c r="I11" s="38" t="s">
        <v>51</v>
      </c>
      <c r="J11" s="39" t="s">
        <v>35</v>
      </c>
      <c r="K11" s="41" t="s">
        <v>38</v>
      </c>
      <c r="L11" s="34"/>
    </row>
    <row r="12" spans="1:12" x14ac:dyDescent="0.3">
      <c r="A12" s="159" t="s">
        <v>53</v>
      </c>
      <c r="B12" s="150"/>
      <c r="C12" s="150"/>
      <c r="D12" s="151"/>
      <c r="E12" s="53">
        <v>0</v>
      </c>
      <c r="F12" s="81"/>
      <c r="G12" s="54">
        <f>SUM(E12*F12)</f>
        <v>0</v>
      </c>
      <c r="H12" s="53">
        <v>0</v>
      </c>
      <c r="I12" s="81"/>
      <c r="J12" s="54">
        <f>SUM(H12*I12)</f>
        <v>0</v>
      </c>
      <c r="K12" s="50">
        <f>SUM(J12,G12,D12)</f>
        <v>0</v>
      </c>
      <c r="L12" s="34"/>
    </row>
    <row r="13" spans="1:12" x14ac:dyDescent="0.3">
      <c r="A13" s="159" t="s">
        <v>54</v>
      </c>
      <c r="B13" s="150"/>
      <c r="C13" s="150"/>
      <c r="D13" s="151"/>
      <c r="E13" s="53">
        <v>0</v>
      </c>
      <c r="F13" s="81"/>
      <c r="G13" s="54">
        <f>SUM(E13*F13)</f>
        <v>0</v>
      </c>
      <c r="H13" s="53">
        <v>0</v>
      </c>
      <c r="I13" s="81"/>
      <c r="J13" s="54">
        <f>SUM(H13*I13)</f>
        <v>0</v>
      </c>
      <c r="K13" s="50">
        <f>SUM(D13+G13+J13)</f>
        <v>0</v>
      </c>
      <c r="L13" s="34"/>
    </row>
    <row r="14" spans="1:12" x14ac:dyDescent="0.3">
      <c r="A14" s="34"/>
      <c r="B14" s="34"/>
      <c r="C14" s="34"/>
      <c r="D14" s="34"/>
      <c r="E14" s="34"/>
      <c r="F14" s="34"/>
      <c r="G14" s="34"/>
      <c r="H14" s="152" t="s">
        <v>55</v>
      </c>
      <c r="I14" s="153"/>
      <c r="J14" s="154"/>
      <c r="K14" s="52">
        <f>SUM(K12:K13)</f>
        <v>0</v>
      </c>
      <c r="L14" s="34"/>
    </row>
    <row r="15" spans="1:12" x14ac:dyDescent="0.3">
      <c r="A15" s="155" t="s">
        <v>56</v>
      </c>
      <c r="B15" s="155"/>
      <c r="C15" s="155"/>
      <c r="D15" s="34"/>
      <c r="E15" s="174" t="s">
        <v>57</v>
      </c>
      <c r="F15" s="175"/>
      <c r="G15" s="175"/>
      <c r="H15" s="175"/>
      <c r="I15" s="175"/>
      <c r="J15" s="175"/>
      <c r="K15" s="175"/>
      <c r="L15" s="34"/>
    </row>
    <row r="16" spans="1:12" x14ac:dyDescent="0.3">
      <c r="A16" s="156"/>
      <c r="B16" s="157"/>
      <c r="C16" s="157"/>
      <c r="D16" s="158"/>
      <c r="E16" s="173" t="s">
        <v>90</v>
      </c>
      <c r="F16" s="157"/>
      <c r="G16" s="158"/>
      <c r="H16" s="173" t="s">
        <v>91</v>
      </c>
      <c r="I16" s="157"/>
      <c r="J16" s="158"/>
      <c r="K16" s="170" t="s">
        <v>38</v>
      </c>
      <c r="L16" s="34"/>
    </row>
    <row r="17" spans="1:12" x14ac:dyDescent="0.3">
      <c r="A17" s="55"/>
      <c r="B17" s="56"/>
      <c r="C17" s="56"/>
      <c r="D17" s="57"/>
      <c r="E17" s="40" t="s">
        <v>58</v>
      </c>
      <c r="F17" s="38" t="s">
        <v>51</v>
      </c>
      <c r="G17" s="39" t="s">
        <v>35</v>
      </c>
      <c r="H17" s="40" t="s">
        <v>58</v>
      </c>
      <c r="I17" s="38" t="s">
        <v>51</v>
      </c>
      <c r="J17" s="39" t="s">
        <v>35</v>
      </c>
      <c r="K17" s="171"/>
      <c r="L17" s="34"/>
    </row>
    <row r="18" spans="1:12" ht="21" x14ac:dyDescent="0.3">
      <c r="A18" s="159" t="s">
        <v>74</v>
      </c>
      <c r="B18" s="150"/>
      <c r="C18" s="150"/>
      <c r="D18" s="151"/>
      <c r="E18" s="49">
        <v>90</v>
      </c>
      <c r="F18" s="82"/>
      <c r="G18" s="54">
        <f>SUM(E18*F18)</f>
        <v>0</v>
      </c>
      <c r="H18" s="49">
        <v>120</v>
      </c>
      <c r="I18" s="82"/>
      <c r="J18" s="54">
        <f>SUM(H18*I18)</f>
        <v>0</v>
      </c>
      <c r="K18" s="50">
        <f>SUM(G18+J18)</f>
        <v>0</v>
      </c>
      <c r="L18" s="34"/>
    </row>
    <row r="19" spans="1:12" ht="21" x14ac:dyDescent="0.3">
      <c r="A19" s="159" t="s">
        <v>75</v>
      </c>
      <c r="B19" s="150"/>
      <c r="C19" s="150"/>
      <c r="D19" s="151"/>
      <c r="E19" s="49">
        <v>81</v>
      </c>
      <c r="F19" s="82"/>
      <c r="G19" s="54">
        <f>SUM(E19*F19)</f>
        <v>0</v>
      </c>
      <c r="H19" s="49">
        <v>108</v>
      </c>
      <c r="I19" s="82"/>
      <c r="J19" s="54">
        <f>SUM(H19*I19)</f>
        <v>0</v>
      </c>
      <c r="K19" s="50">
        <f>SUM(G19+J19)</f>
        <v>0</v>
      </c>
      <c r="L19" s="34"/>
    </row>
    <row r="20" spans="1:12" ht="21" x14ac:dyDescent="0.3">
      <c r="A20" s="159" t="s">
        <v>76</v>
      </c>
      <c r="B20" s="150"/>
      <c r="C20" s="150"/>
      <c r="D20" s="151"/>
      <c r="E20" s="49">
        <v>72</v>
      </c>
      <c r="F20" s="82"/>
      <c r="G20" s="54">
        <f>SUM(E20*F20)</f>
        <v>0</v>
      </c>
      <c r="H20" s="49">
        <v>96</v>
      </c>
      <c r="I20" s="82"/>
      <c r="J20" s="54">
        <f>SUM(H20*I20)</f>
        <v>0</v>
      </c>
      <c r="K20" s="50">
        <f>SUM(G20+J20)</f>
        <v>0</v>
      </c>
      <c r="L20" s="34"/>
    </row>
    <row r="21" spans="1:12" ht="21" x14ac:dyDescent="0.3">
      <c r="A21" s="159" t="s">
        <v>77</v>
      </c>
      <c r="B21" s="150"/>
      <c r="C21" s="150"/>
      <c r="D21" s="151"/>
      <c r="E21" s="49">
        <v>54</v>
      </c>
      <c r="F21" s="82"/>
      <c r="G21" s="54">
        <f>SUM(E21*F21)</f>
        <v>0</v>
      </c>
      <c r="H21" s="49">
        <v>72</v>
      </c>
      <c r="I21" s="82"/>
      <c r="J21" s="54">
        <f>SUM(H21*I21)</f>
        <v>0</v>
      </c>
      <c r="K21" s="50">
        <f>SUM(G21+J21)</f>
        <v>0</v>
      </c>
      <c r="L21" s="34"/>
    </row>
    <row r="22" spans="1:12" x14ac:dyDescent="0.3">
      <c r="A22" s="58"/>
      <c r="B22" s="59"/>
      <c r="C22" s="59"/>
      <c r="D22" s="59"/>
      <c r="E22" s="59"/>
      <c r="F22" s="59"/>
      <c r="G22" s="59"/>
      <c r="H22" s="60" t="s">
        <v>59</v>
      </c>
      <c r="I22" s="38" t="s">
        <v>51</v>
      </c>
      <c r="J22" s="39" t="s">
        <v>35</v>
      </c>
      <c r="K22" s="59"/>
      <c r="L22" s="34"/>
    </row>
    <row r="23" spans="1:12" x14ac:dyDescent="0.3">
      <c r="A23" s="149" t="s">
        <v>60</v>
      </c>
      <c r="B23" s="150"/>
      <c r="C23" s="150"/>
      <c r="D23" s="150"/>
      <c r="E23" s="150"/>
      <c r="F23" s="150"/>
      <c r="G23" s="151"/>
      <c r="H23" s="53">
        <v>0</v>
      </c>
      <c r="I23" s="83">
        <v>0</v>
      </c>
      <c r="J23" s="54">
        <f>SUM(H23*I23)</f>
        <v>0</v>
      </c>
      <c r="K23" s="50">
        <f>SUM(G23+J23)</f>
        <v>0</v>
      </c>
      <c r="L23" s="34"/>
    </row>
    <row r="24" spans="1:12" x14ac:dyDescent="0.3">
      <c r="A24" s="159" t="s">
        <v>61</v>
      </c>
      <c r="B24" s="150"/>
      <c r="C24" s="150"/>
      <c r="D24" s="150"/>
      <c r="E24" s="150"/>
      <c r="F24" s="150"/>
      <c r="G24" s="151"/>
      <c r="H24" s="53">
        <v>0</v>
      </c>
      <c r="I24" s="83">
        <v>0</v>
      </c>
      <c r="J24" s="54">
        <f>SUM(H24*I24)</f>
        <v>0</v>
      </c>
      <c r="K24" s="50">
        <f>SUM(G24+J24)</f>
        <v>0</v>
      </c>
      <c r="L24" s="34"/>
    </row>
    <row r="25" spans="1:12" x14ac:dyDescent="0.3">
      <c r="A25" s="61"/>
      <c r="B25" s="61"/>
      <c r="C25" s="61"/>
      <c r="D25" s="61"/>
      <c r="E25" s="62"/>
      <c r="F25" s="34"/>
      <c r="G25" s="63"/>
      <c r="H25" s="152" t="s">
        <v>62</v>
      </c>
      <c r="I25" s="153"/>
      <c r="J25" s="154"/>
      <c r="K25" s="52">
        <f>SUM(K18:K24)</f>
        <v>0</v>
      </c>
      <c r="L25" s="34"/>
    </row>
    <row r="26" spans="1:12" x14ac:dyDescent="0.3">
      <c r="A26" s="155" t="s">
        <v>63</v>
      </c>
      <c r="B26" s="155"/>
      <c r="C26" s="155"/>
      <c r="D26" s="34"/>
      <c r="E26" s="34"/>
      <c r="F26" s="34"/>
      <c r="G26" s="34"/>
      <c r="H26" s="34"/>
      <c r="I26" s="34"/>
      <c r="J26" s="34"/>
      <c r="K26" s="34"/>
      <c r="L26" s="34"/>
    </row>
    <row r="27" spans="1:12" x14ac:dyDescent="0.3">
      <c r="A27" s="38" t="s">
        <v>64</v>
      </c>
      <c r="B27" s="40" t="s">
        <v>65</v>
      </c>
      <c r="C27" s="38" t="s">
        <v>51</v>
      </c>
      <c r="D27" s="39" t="s">
        <v>35</v>
      </c>
      <c r="E27" s="40" t="s">
        <v>66</v>
      </c>
      <c r="F27" s="38" t="s">
        <v>51</v>
      </c>
      <c r="G27" s="39" t="s">
        <v>35</v>
      </c>
      <c r="H27" s="40" t="s">
        <v>67</v>
      </c>
      <c r="I27" s="38" t="s">
        <v>51</v>
      </c>
      <c r="J27" s="39" t="s">
        <v>35</v>
      </c>
      <c r="K27" s="41" t="s">
        <v>38</v>
      </c>
      <c r="L27" s="34"/>
    </row>
    <row r="28" spans="1:12" x14ac:dyDescent="0.3">
      <c r="A28" s="46" t="s">
        <v>68</v>
      </c>
      <c r="B28" s="47">
        <v>20</v>
      </c>
      <c r="C28" s="81"/>
      <c r="D28" s="54">
        <f>SUM(B28*C28)</f>
        <v>0</v>
      </c>
      <c r="E28" s="49">
        <f>SUM(B28/2)</f>
        <v>10</v>
      </c>
      <c r="F28" s="83">
        <v>0</v>
      </c>
      <c r="G28" s="54">
        <f>SUM(E28*F28)</f>
        <v>0</v>
      </c>
      <c r="H28" s="176">
        <v>320</v>
      </c>
      <c r="I28" s="161"/>
      <c r="J28" s="163">
        <f>SUM(H28*I28)</f>
        <v>0</v>
      </c>
      <c r="K28" s="50">
        <f>SUM(J28,G28,D28)</f>
        <v>0</v>
      </c>
      <c r="L28" s="34"/>
    </row>
    <row r="29" spans="1:12" x14ac:dyDescent="0.3">
      <c r="A29" s="46" t="s">
        <v>69</v>
      </c>
      <c r="B29" s="47">
        <v>20</v>
      </c>
      <c r="C29" s="81"/>
      <c r="D29" s="54">
        <f>SUM(B29*C29)</f>
        <v>0</v>
      </c>
      <c r="E29" s="165" t="s">
        <v>70</v>
      </c>
      <c r="F29" s="166"/>
      <c r="G29" s="64">
        <v>0</v>
      </c>
      <c r="H29" s="177"/>
      <c r="I29" s="162"/>
      <c r="J29" s="164"/>
      <c r="K29" s="50">
        <f>SUM(D29+G29+J29)</f>
        <v>0</v>
      </c>
      <c r="L29" s="34"/>
    </row>
    <row r="30" spans="1:12" x14ac:dyDescent="0.3">
      <c r="A30" s="34"/>
      <c r="B30" s="34"/>
      <c r="C30" s="34"/>
      <c r="D30" s="34"/>
      <c r="E30" s="34"/>
      <c r="F30" s="34"/>
      <c r="G30" s="34"/>
      <c r="H30" s="152" t="s">
        <v>71</v>
      </c>
      <c r="I30" s="153"/>
      <c r="J30" s="154"/>
      <c r="K30" s="52">
        <f>SUM(K28:K29)</f>
        <v>0</v>
      </c>
      <c r="L30" s="34"/>
    </row>
    <row r="31" spans="1:12" x14ac:dyDescent="0.3">
      <c r="A31" s="34"/>
      <c r="B31" s="34"/>
      <c r="C31" s="34"/>
      <c r="D31" s="34"/>
      <c r="E31" s="34"/>
      <c r="F31" s="34"/>
      <c r="G31" s="34"/>
      <c r="H31" s="152" t="s">
        <v>72</v>
      </c>
      <c r="I31" s="153"/>
      <c r="J31" s="154"/>
      <c r="K31" s="52">
        <f>SUM(K9+K14+K25+K30)</f>
        <v>0</v>
      </c>
      <c r="L31" s="34"/>
    </row>
    <row r="32" spans="1:12" x14ac:dyDescent="0.3">
      <c r="A32" s="34"/>
      <c r="B32" s="34"/>
      <c r="C32" s="34"/>
      <c r="D32" s="34"/>
      <c r="E32" s="34"/>
      <c r="F32" s="34"/>
      <c r="G32" s="34"/>
      <c r="H32" s="65"/>
      <c r="I32" s="65"/>
      <c r="J32" s="65"/>
      <c r="K32" s="66"/>
      <c r="L32" s="34"/>
    </row>
    <row r="33" spans="1:1" x14ac:dyDescent="0.3">
      <c r="A33" s="70" t="s">
        <v>96</v>
      </c>
    </row>
    <row r="34" spans="1:1" x14ac:dyDescent="0.3">
      <c r="A34" s="35" t="s">
        <v>82</v>
      </c>
    </row>
    <row r="35" spans="1:1" x14ac:dyDescent="0.3">
      <c r="A35" s="35" t="s">
        <v>83</v>
      </c>
    </row>
    <row r="36" spans="1:1" x14ac:dyDescent="0.3">
      <c r="A36" s="35" t="s">
        <v>80</v>
      </c>
    </row>
    <row r="37" spans="1:1" x14ac:dyDescent="0.3">
      <c r="A37" s="35" t="s">
        <v>81</v>
      </c>
    </row>
    <row r="38" spans="1:1" x14ac:dyDescent="0.3">
      <c r="A38" s="35" t="s">
        <v>84</v>
      </c>
    </row>
    <row r="39" spans="1:1" x14ac:dyDescent="0.3">
      <c r="A39" s="35" t="s">
        <v>85</v>
      </c>
    </row>
  </sheetData>
  <mergeCells count="30">
    <mergeCell ref="H31:J31"/>
    <mergeCell ref="C3:D3"/>
    <mergeCell ref="H30:J30"/>
    <mergeCell ref="A19:D19"/>
    <mergeCell ref="A20:D20"/>
    <mergeCell ref="A21:D21"/>
    <mergeCell ref="A24:G24"/>
    <mergeCell ref="A18:D18"/>
    <mergeCell ref="H9:J9"/>
    <mergeCell ref="A10:D10"/>
    <mergeCell ref="A16:D16"/>
    <mergeCell ref="E16:G16"/>
    <mergeCell ref="H16:J16"/>
    <mergeCell ref="A15:C15"/>
    <mergeCell ref="E15:K15"/>
    <mergeCell ref="H28:H29"/>
    <mergeCell ref="I28:I29"/>
    <mergeCell ref="J28:J29"/>
    <mergeCell ref="E29:F29"/>
    <mergeCell ref="H14:J14"/>
    <mergeCell ref="F3:K3"/>
    <mergeCell ref="K16:K17"/>
    <mergeCell ref="F2:G2"/>
    <mergeCell ref="A23:G23"/>
    <mergeCell ref="H25:J25"/>
    <mergeCell ref="A26:C26"/>
    <mergeCell ref="A11:D11"/>
    <mergeCell ref="A12:D12"/>
    <mergeCell ref="A13:D13"/>
    <mergeCell ref="A2:B2"/>
  </mergeCells>
  <dataValidations count="2">
    <dataValidation type="whole" operator="lessThan" allowBlank="1" showInputMessage="1" showErrorMessage="1" error="Prise en charge à concurrence de 11 mois par an maximum" sqref="I28:I29" xr:uid="{E6414E03-56EB-4E00-B8B8-E9A3919AB94C}">
      <formula1>12</formula1>
    </dataValidation>
    <dataValidation type="whole" operator="lessThan" allowBlank="1" showInputMessage="1" showErrorMessage="1" error="Prise en charge à concurrence de 11 mois maximum" sqref="I24" xr:uid="{669367A6-B5AA-4D23-ABB1-606A8B78106E}">
      <formula1>12</formula1>
    </dataValidation>
  </dataValidations>
  <hyperlinks>
    <hyperlink ref="E15" r:id="rId1" xr:uid="{BFB6E27A-8A7F-4486-AAFA-212DD8326910}"/>
    <hyperlink ref="F3" r:id="rId2" xr:uid="{B2F199DE-E903-4091-9045-D574DE92DB50}"/>
  </hyperlinks>
  <pageMargins left="0.7" right="0.7" top="0.75" bottom="0.75" header="0.3" footer="0.3"/>
  <pageSetup paperSize="9" scale="66" fitToHeight="0" orientation="landscape" horizontalDpi="300" verticalDpi="30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68F168-E517-476B-805B-62672294403A}">
          <x14:formula1>
            <xm:f>Feuil1!$A$1:$A$20</xm:f>
          </x14:formula1>
          <xm:sqref>C3:D3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5211-56C4-47FB-A845-80F039655A44}">
  <dimension ref="A1:A20"/>
  <sheetViews>
    <sheetView workbookViewId="0">
      <selection activeCell="B5" sqref="B5"/>
    </sheetView>
  </sheetViews>
  <sheetFormatPr baseColWidth="10"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v>10</v>
      </c>
    </row>
    <row r="11" spans="1:1" x14ac:dyDescent="0.25">
      <c r="A11">
        <v>11</v>
      </c>
    </row>
    <row r="12" spans="1:1" x14ac:dyDescent="0.25">
      <c r="A12">
        <v>12</v>
      </c>
    </row>
    <row r="13" spans="1:1" x14ac:dyDescent="0.25">
      <c r="A13">
        <v>13</v>
      </c>
    </row>
    <row r="14" spans="1:1" x14ac:dyDescent="0.25">
      <c r="A14">
        <v>14</v>
      </c>
    </row>
    <row r="15" spans="1:1" x14ac:dyDescent="0.25">
      <c r="A15">
        <v>15</v>
      </c>
    </row>
    <row r="16" spans="1:1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FORM COURTES - de 52 jours</vt:lpstr>
      <vt:lpstr>FORM LONGUES + de 52 jours</vt:lpstr>
      <vt:lpstr>ENSEIGNEMENT</vt:lpstr>
      <vt:lpstr>DEPLACEMENTS</vt:lpstr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DERRIEN Annie</dc:creator>
  <cp:lastModifiedBy>DUBOIS Angéline</cp:lastModifiedBy>
  <cp:lastPrinted>2022-04-14T15:19:26Z</cp:lastPrinted>
  <dcterms:created xsi:type="dcterms:W3CDTF">2017-12-18T12:32:48Z</dcterms:created>
  <dcterms:modified xsi:type="dcterms:W3CDTF">2025-09-25T07:55:54Z</dcterms:modified>
</cp:coreProperties>
</file>