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23\CAMPAGNE_2ème_SEMESTRE_2023\APPEL_A_DOSSIERS\"/>
    </mc:Choice>
  </mc:AlternateContent>
  <xr:revisionPtr revIDLastSave="0" documentId="13_ncr:1_{14041600-657B-4C85-AFE2-A3C19311436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M COURTES - de 52 jours" sheetId="6" r:id="rId1"/>
    <sheet name="FORM LONGUES + de 52 jours" sheetId="7" r:id="rId2"/>
    <sheet name="ENSEIGNEMENT" sheetId="5" r:id="rId3"/>
    <sheet name="DEPLAC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7" l="1"/>
  <c r="E19" i="7"/>
  <c r="E18" i="7"/>
  <c r="E15" i="7"/>
  <c r="E12" i="7"/>
  <c r="E8" i="7"/>
  <c r="E5" i="7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17" i="6" s="1"/>
  <c r="I7" i="5"/>
  <c r="H7" i="5"/>
  <c r="H8" i="5" s="1"/>
  <c r="G7" i="5"/>
  <c r="E7" i="5"/>
  <c r="D7" i="5"/>
  <c r="D8" i="5" s="1"/>
  <c r="C7" i="5"/>
  <c r="C8" i="5" s="1"/>
  <c r="J7" i="5" l="1"/>
  <c r="J8" i="5" s="1"/>
  <c r="F7" i="5"/>
  <c r="F8" i="5" s="1"/>
  <c r="D29" i="4" l="1"/>
  <c r="K29" i="4" s="1"/>
  <c r="J28" i="4"/>
  <c r="E28" i="4"/>
  <c r="G28" i="4" s="1"/>
  <c r="D28" i="4"/>
  <c r="K24" i="4"/>
  <c r="J24" i="4"/>
  <c r="J23" i="4"/>
  <c r="K23" i="4" s="1"/>
  <c r="H21" i="4"/>
  <c r="H20" i="4"/>
  <c r="H19" i="4"/>
  <c r="G18" i="4"/>
  <c r="J13" i="4"/>
  <c r="G13" i="4"/>
  <c r="K13" i="4" s="1"/>
  <c r="J12" i="4"/>
  <c r="G12" i="4"/>
  <c r="I8" i="4"/>
  <c r="J8" i="4" s="1"/>
  <c r="F8" i="4"/>
  <c r="G8" i="4" s="1"/>
  <c r="C8" i="4"/>
  <c r="D8" i="4" s="1"/>
  <c r="I7" i="4"/>
  <c r="J7" i="4" s="1"/>
  <c r="F7" i="4"/>
  <c r="G7" i="4" s="1"/>
  <c r="C7" i="4"/>
  <c r="D7" i="4" s="1"/>
  <c r="I6" i="4"/>
  <c r="J6" i="4" s="1"/>
  <c r="G6" i="4"/>
  <c r="D6" i="4"/>
  <c r="K28" i="4" l="1"/>
  <c r="K30" i="4" s="1"/>
  <c r="J21" i="4"/>
  <c r="K7" i="4"/>
  <c r="K12" i="4"/>
  <c r="K14" i="4" s="1"/>
  <c r="K6" i="4"/>
  <c r="K8" i="4"/>
  <c r="J18" i="4"/>
  <c r="K18" i="4" s="1"/>
  <c r="J20" i="4"/>
  <c r="G21" i="4"/>
  <c r="K21" i="4" s="1"/>
  <c r="K9" i="4" l="1"/>
  <c r="J19" i="4"/>
  <c r="G20" i="4"/>
  <c r="K20" i="4" s="1"/>
  <c r="G19" i="4"/>
  <c r="K19" i="4" l="1"/>
  <c r="K25" i="4"/>
  <c r="K31" i="4" s="1"/>
</calcChain>
</file>

<file path=xl/sharedStrings.xml><?xml version="1.0" encoding="utf-8"?>
<sst xmlns="http://schemas.openxmlformats.org/spreadsheetml/2006/main" count="132" uniqueCount="101">
  <si>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</si>
  <si>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</si>
  <si>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</si>
  <si>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</si>
  <si>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</si>
  <si>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</si>
  <si>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</si>
  <si>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</si>
  <si>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</si>
  <si>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</si>
  <si>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</si>
  <si>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</si>
  <si>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</si>
  <si>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</si>
  <si>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</si>
  <si>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</si>
  <si>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</si>
  <si>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</si>
  <si>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</si>
  <si>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</si>
  <si>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</si>
  <si>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</si>
  <si>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</si>
  <si>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</si>
  <si>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</si>
  <si>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</si>
  <si>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</si>
  <si>
    <t>Véhicule personnel de :</t>
  </si>
  <si>
    <t xml:space="preserve">à </t>
  </si>
  <si>
    <t>et retour, nombre de kilomètres</t>
  </si>
  <si>
    <t xml:space="preserve">Puissance fiscale : </t>
  </si>
  <si>
    <t>https://www.legifrance.gouv.fr/jorf/id/JORFTEXT000045352145</t>
  </si>
  <si>
    <t>Puissance</t>
  </si>
  <si>
    <t>Jusqu'à</t>
  </si>
  <si>
    <t>Nombre de</t>
  </si>
  <si>
    <t>Montant</t>
  </si>
  <si>
    <t>de 2001</t>
  </si>
  <si>
    <t>au-delà</t>
  </si>
  <si>
    <t>Total</t>
  </si>
  <si>
    <t>Fiscale</t>
  </si>
  <si>
    <t>2000 Km</t>
  </si>
  <si>
    <t>Kms</t>
  </si>
  <si>
    <t>total</t>
  </si>
  <si>
    <t>à 10.000 km</t>
  </si>
  <si>
    <t>de 10.000 km</t>
  </si>
  <si>
    <t>Déplacement</t>
  </si>
  <si>
    <t>5Cv et moins</t>
  </si>
  <si>
    <t>6 et 7 Cv</t>
  </si>
  <si>
    <t>8Cv et plus</t>
  </si>
  <si>
    <t>TRANSPORT EN COMMUN / DIVERS</t>
  </si>
  <si>
    <t>Prix Aller</t>
  </si>
  <si>
    <t>Nombre</t>
  </si>
  <si>
    <t>Prix Retour</t>
  </si>
  <si>
    <t>SNCF 2ème classe</t>
  </si>
  <si>
    <t>SNCF 1ère classe et/ou avion</t>
  </si>
  <si>
    <t>Total transport en commun</t>
  </si>
  <si>
    <t>FRAIS D'HEBERGEMENT</t>
  </si>
  <si>
    <t>https://www.legifrance.gouv.fr/jorf/id/JORFARTI000039207005</t>
  </si>
  <si>
    <t>Tarif FPH</t>
  </si>
  <si>
    <t>Prix</t>
  </si>
  <si>
    <t>découcher frais réels (dépenses réelles si dépenses réelles &lt; plafond 90,00 €)</t>
  </si>
  <si>
    <t>Location (la double résidence doit être justifiée chaque année)</t>
  </si>
  <si>
    <t>Total frais d'hébergement</t>
  </si>
  <si>
    <t>FRAIS DE RESTAURATION</t>
  </si>
  <si>
    <t>Repas</t>
  </si>
  <si>
    <t>Plein tarif</t>
  </si>
  <si>
    <t>Demi tarif</t>
  </si>
  <si>
    <t>Forfait</t>
  </si>
  <si>
    <t>Déjeuner</t>
  </si>
  <si>
    <t>Diner</t>
  </si>
  <si>
    <t>carte d'accès au self</t>
  </si>
  <si>
    <t>Total frais de restauration :</t>
  </si>
  <si>
    <t>Total général :</t>
  </si>
  <si>
    <t>Total véhicule personnel :</t>
  </si>
  <si>
    <r>
      <t>du 1</t>
    </r>
    <r>
      <rPr>
        <vertAlign val="superscript"/>
        <sz val="14"/>
        <rFont val="Calibri"/>
        <family val="2"/>
        <scheme val="minor"/>
      </rPr>
      <t>er</t>
    </r>
    <r>
      <rPr>
        <sz val="14"/>
        <rFont val="Calibri"/>
        <family val="2"/>
        <scheme val="minor"/>
      </rPr>
      <t xml:space="preserve"> au 10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</si>
  <si>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11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30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</si>
  <si>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31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60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</si>
  <si>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à partir du 61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</si>
  <si>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t>Totaux</t>
  </si>
  <si>
    <t>Totaux par exercice</t>
  </si>
  <si>
    <t xml:space="preserve">Nouveauté 2022 : </t>
  </si>
  <si>
    <t>Remboursement forfaitaire mensuel composé :</t>
  </si>
  <si>
    <t>• Des frais de repas du midi et du soir sur une base forfaitaire mensuelle de 280 €, sans production de fiches de repas.</t>
  </si>
  <si>
    <t xml:space="preserve">Règles ANFH - cf guide des bonnes pratiques de remboursement : "Simplification des procédures pour les formations longues prises en charge totalement ou  partiellement </t>
  </si>
  <si>
    <t>sur les fonds mutualisés lorsque l’agent opte pour un hébergement sous forme de location (application possible sur les plans de formation sur volontariat des établissements) :</t>
  </si>
  <si>
    <t xml:space="preserve">Paiement à concurrence de 11 mois par an maximum. Pas d’abattement en cas d’absence, sauf si ces absences remettent en cause la diplomation et/ou provoquent une </t>
  </si>
  <si>
    <t>prolongation de prise en charge."</t>
  </si>
  <si>
    <t>Année scolaire 2024 / 2025</t>
  </si>
  <si>
    <t>Année scolaire 2025 / 2026</t>
  </si>
  <si>
    <t>Coûts 2023</t>
  </si>
  <si>
    <t>Coûts 2024</t>
  </si>
  <si>
    <t>Coûts 2025</t>
  </si>
  <si>
    <t>Coûts 2026</t>
  </si>
  <si>
    <t>Droits d'inscription / scolarité</t>
  </si>
  <si>
    <t>Frais d'enseignement ou frais pédagogique</t>
  </si>
  <si>
    <t>Frais de dossier - frais de concours</t>
  </si>
  <si>
    <t>Taux de base</t>
  </si>
  <si>
    <t>Grandes villes</t>
  </si>
  <si>
    <t>Année scolaire 2023/2024</t>
  </si>
  <si>
    <t>Année scolaire 2026 / 2027</t>
  </si>
  <si>
    <t>Coûts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</si>
</sst>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2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1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right" vertical="center"/>
    </xf>
    <xf numFmtId="164" fontId="13" fillId="0" borderId="25" xfId="0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4" fontId="12" fillId="0" borderId="14" xfId="0" applyNumberFormat="1" applyFont="1" applyBorder="1" applyAlignment="1">
      <alignment horizontal="right" vertical="center"/>
    </xf>
    <xf numFmtId="164" fontId="13" fillId="2" borderId="24" xfId="0" applyNumberFormat="1" applyFont="1" applyFill="1" applyBorder="1" applyAlignment="1">
      <alignment vertical="center"/>
    </xf>
    <xf numFmtId="164" fontId="12" fillId="0" borderId="22" xfId="0" applyNumberFormat="1" applyFont="1" applyBorder="1" applyAlignment="1" applyProtection="1">
      <alignment horizontal="right" vertical="center"/>
      <protection locked="0"/>
    </xf>
    <xf numFmtId="164" fontId="12" fillId="0" borderId="21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2" fillId="0" borderId="2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7" fillId="0" borderId="0" xfId="0" applyFont="1" applyFill="1" applyBorder="1"/>
    <xf numFmtId="0" fontId="11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/>
    </xf>
    <xf numFmtId="0" fontId="19" fillId="0" borderId="0" xfId="0" applyFont="1"/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Border="1"/>
    <xf numFmtId="0" fontId="0" fillId="0" borderId="44" xfId="0" applyBorder="1"/>
    <xf numFmtId="4" fontId="12" fillId="0" borderId="30" xfId="0" applyNumberFormat="1" applyFont="1" applyBorder="1" applyAlignment="1">
      <alignment vertical="center"/>
    </xf>
    <xf numFmtId="0" fontId="0" fillId="0" borderId="30" xfId="0" applyBorder="1"/>
    <xf numFmtId="0" fontId="0" fillId="0" borderId="45" xfId="0" applyBorder="1"/>
    <xf numFmtId="0" fontId="18" fillId="0" borderId="4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3" fontId="12" fillId="3" borderId="20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4" fontId="12" fillId="3" borderId="16" xfId="0" applyNumberFormat="1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4" fontId="12" fillId="3" borderId="20" xfId="0" applyNumberFormat="1" applyFont="1" applyFill="1" applyBorder="1" applyAlignment="1" applyProtection="1">
      <alignment vertical="center" wrapText="1"/>
      <protection locked="0"/>
    </xf>
    <xf numFmtId="4" fontId="12" fillId="3" borderId="48" xfId="0" applyNumberFormat="1" applyFont="1" applyFill="1" applyBorder="1" applyAlignment="1" applyProtection="1">
      <alignment vertical="center" wrapText="1"/>
      <protection locked="0"/>
    </xf>
    <xf numFmtId="4" fontId="12" fillId="3" borderId="12" xfId="0" applyNumberFormat="1" applyFont="1" applyFill="1" applyBorder="1" applyAlignment="1" applyProtection="1">
      <alignment vertical="center" wrapText="1"/>
      <protection locked="0"/>
    </xf>
    <xf numFmtId="4" fontId="12" fillId="0" borderId="37" xfId="0" applyNumberFormat="1" applyFont="1" applyBorder="1" applyAlignment="1" applyProtection="1">
      <alignment vertical="center"/>
    </xf>
    <xf numFmtId="4" fontId="12" fillId="0" borderId="38" xfId="0" applyNumberFormat="1" applyFont="1" applyBorder="1" applyAlignment="1" applyProtection="1">
      <alignment vertical="center"/>
    </xf>
    <xf numFmtId="4" fontId="12" fillId="0" borderId="42" xfId="0" applyNumberFormat="1" applyFont="1" applyBorder="1" applyAlignment="1" applyProtection="1">
      <alignment vertical="center"/>
    </xf>
    <xf numFmtId="4" fontId="13" fillId="0" borderId="39" xfId="0" applyNumberFormat="1" applyFont="1" applyBorder="1" applyAlignment="1" applyProtection="1">
      <alignment vertical="center"/>
    </xf>
    <xf numFmtId="4" fontId="13" fillId="0" borderId="43" xfId="0" applyNumberFormat="1" applyFont="1" applyBorder="1" applyAlignment="1" applyProtection="1">
      <alignment vertical="center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4" fontId="13" fillId="0" borderId="39" xfId="0" applyNumberFormat="1" applyFont="1" applyBorder="1" applyAlignment="1" applyProtection="1">
      <alignment horizontal="center" vertical="center"/>
    </xf>
    <xf numFmtId="0" fontId="20" fillId="0" borderId="40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Alignment="1"/>
    <xf numFmtId="0" fontId="12" fillId="0" borderId="2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164" fontId="12" fillId="0" borderId="13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4" fillId="0" borderId="11" xfId="1" applyFont="1" applyFill="1" applyBorder="1" applyAlignment="1" applyProtection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11" xfId="0" applyBorder="1" applyAlignment="1"/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right" vertical="center"/>
    </xf>
    <xf numFmtId="164" fontId="17" fillId="0" borderId="19" xfId="0" applyNumberFormat="1" applyFont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0F0F0"/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egifrance.gouv.fr/jorf/id/JORFTEXT000045352145" TargetMode="External"/><Relationship Id="rId1" Type="http://schemas.openxmlformats.org/officeDocument/2006/relationships/hyperlink" Target="https://www.legifrance.gouv.fr/jorf/id/JORFARTI000039207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217C-B461-44FB-8F3B-D5D24E6953DC}">
  <sheetPr>
    <tabColor rgb="FF92D050"/>
  </sheetPr>
  <dimension ref="A1:C17"/>
  <sheetViews>
    <sheetView tabSelected="1" workbookViewId="0">
      <selection activeCell="E3" sqref="E3"/>
    </sheetView>
  </sheetViews>
  <sheetFormatPr baseColWidth="10" defaultRowHeight="23.25" x14ac:dyDescent="0.35"/>
  <cols>
    <col min="1" max="1" width="108.28515625" style="1" customWidth="1"/>
    <col min="2" max="2" width="13.42578125" style="1" bestFit="1" customWidth="1"/>
    <col min="3" max="3" width="27.85546875" style="2" customWidth="1"/>
  </cols>
  <sheetData>
    <row r="1" spans="1:3" s="4" customFormat="1" ht="47.25" thickBot="1" x14ac:dyDescent="0.3">
      <c r="A1" s="28" t="s">
        <v>3</v>
      </c>
      <c r="B1" s="5" t="s">
        <v>0</v>
      </c>
      <c r="C1" s="8">
        <v>21.61</v>
      </c>
    </row>
    <row r="2" spans="1:3" s="4" customFormat="1" ht="24" thickBot="1" x14ac:dyDescent="0.3">
      <c r="A2" s="6"/>
      <c r="B2" s="6"/>
      <c r="C2" s="7"/>
    </row>
    <row r="3" spans="1:3" s="25" customFormat="1" ht="42.75" thickBot="1" x14ac:dyDescent="0.3">
      <c r="A3" s="14" t="s">
        <v>4</v>
      </c>
      <c r="B3" s="14" t="s">
        <v>1</v>
      </c>
      <c r="C3" s="15" t="s">
        <v>2</v>
      </c>
    </row>
    <row r="4" spans="1:3" s="16" customFormat="1" ht="21.75" thickBot="1" x14ac:dyDescent="0.4">
      <c r="A4" s="101">
        <v>7</v>
      </c>
      <c r="B4" s="102"/>
      <c r="C4" s="26">
        <f>A4*$C$1*B4</f>
        <v>0</v>
      </c>
    </row>
    <row r="5" spans="1:3" s="16" customFormat="1" ht="21.75" thickBot="1" x14ac:dyDescent="0.4">
      <c r="A5" s="101">
        <v>14</v>
      </c>
      <c r="B5" s="102"/>
      <c r="C5" s="26">
        <f t="shared" ref="C5:C16" si="0">A5*$C$1*B5</f>
        <v>0</v>
      </c>
    </row>
    <row r="6" spans="1:3" s="16" customFormat="1" ht="21.75" thickBot="1" x14ac:dyDescent="0.4">
      <c r="A6" s="101">
        <v>21</v>
      </c>
      <c r="B6" s="102"/>
      <c r="C6" s="26">
        <f t="shared" si="0"/>
        <v>0</v>
      </c>
    </row>
    <row r="7" spans="1:3" s="16" customFormat="1" ht="21.75" thickBot="1" x14ac:dyDescent="0.4">
      <c r="A7" s="101">
        <v>28</v>
      </c>
      <c r="B7" s="102"/>
      <c r="C7" s="26">
        <f t="shared" si="0"/>
        <v>0</v>
      </c>
    </row>
    <row r="8" spans="1:3" s="16" customFormat="1" ht="21.75" thickBot="1" x14ac:dyDescent="0.4">
      <c r="A8" s="101">
        <v>35</v>
      </c>
      <c r="B8" s="102"/>
      <c r="C8" s="26">
        <f t="shared" si="0"/>
        <v>0</v>
      </c>
    </row>
    <row r="9" spans="1:3" s="16" customFormat="1" ht="21.75" thickBot="1" x14ac:dyDescent="0.4">
      <c r="A9" s="102"/>
      <c r="B9" s="102"/>
      <c r="C9" s="26">
        <f t="shared" si="0"/>
        <v>0</v>
      </c>
    </row>
    <row r="10" spans="1:3" s="16" customFormat="1" ht="21.75" thickBot="1" x14ac:dyDescent="0.4">
      <c r="A10" s="102"/>
      <c r="B10" s="102"/>
      <c r="C10" s="26">
        <f t="shared" si="0"/>
        <v>0</v>
      </c>
    </row>
    <row r="11" spans="1:3" s="16" customFormat="1" ht="21.75" thickBot="1" x14ac:dyDescent="0.4">
      <c r="A11" s="102"/>
      <c r="B11" s="102"/>
      <c r="C11" s="26">
        <f t="shared" si="0"/>
        <v>0</v>
      </c>
    </row>
    <row r="12" spans="1:3" s="16" customFormat="1" ht="21.75" thickBot="1" x14ac:dyDescent="0.4">
      <c r="A12" s="102"/>
      <c r="B12" s="102"/>
      <c r="C12" s="26">
        <f t="shared" si="0"/>
        <v>0</v>
      </c>
    </row>
    <row r="13" spans="1:3" s="16" customFormat="1" ht="21.75" thickBot="1" x14ac:dyDescent="0.4">
      <c r="A13" s="102"/>
      <c r="B13" s="102"/>
      <c r="C13" s="26">
        <f t="shared" si="0"/>
        <v>0</v>
      </c>
    </row>
    <row r="14" spans="1:3" s="16" customFormat="1" ht="21.75" thickBot="1" x14ac:dyDescent="0.4">
      <c r="A14" s="102"/>
      <c r="B14" s="102"/>
      <c r="C14" s="26">
        <f t="shared" si="0"/>
        <v>0</v>
      </c>
    </row>
    <row r="15" spans="1:3" s="16" customFormat="1" ht="21.75" thickBot="1" x14ac:dyDescent="0.4">
      <c r="A15" s="102"/>
      <c r="B15" s="102"/>
      <c r="C15" s="26">
        <f t="shared" si="0"/>
        <v>0</v>
      </c>
    </row>
    <row r="16" spans="1:3" s="16" customFormat="1" ht="21.75" thickBot="1" x14ac:dyDescent="0.4">
      <c r="A16" s="102"/>
      <c r="B16" s="102"/>
      <c r="C16" s="26">
        <f t="shared" si="0"/>
        <v>0</v>
      </c>
    </row>
    <row r="17" spans="3:3" x14ac:dyDescent="0.35">
      <c r="C17" s="27">
        <f>SUM(C4:C16)</f>
        <v>0</v>
      </c>
    </row>
  </sheetData>
  <sheetProtection algorithmName="SHA-512" hashValue="L2lMoOQS/jLXeXWB63PxjcZNp6u1rS65Ge86Xbtd+Uf8JoMIchjiJ4tT+AcC85cBC6okyGWwpckRpUlCp6Z1yQ==" saltValue="/nsvseZX0MHkePnIdqA14g==" spinCount="100000" sheet="1" objects="1" scenarios="1"/>
  <conditionalFormatting sqref="B4:B16">
    <cfRule type="cellIs" dxfId="7" priority="2" operator="lessThan">
      <formula>1</formula>
    </cfRule>
    <cfRule type="cellIs" dxfId="6" priority="4" operator="lessThan">
      <formula>1</formula>
    </cfRule>
  </conditionalFormatting>
  <conditionalFormatting sqref="A9:A16">
    <cfRule type="cellIs" dxfId="5" priority="1" operator="lessThan">
      <formula>1</formula>
    </cfRule>
    <cfRule type="cellIs" dxfId="4" priority="3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3732-02B7-4329-8210-7CB947755FA0}">
  <sheetPr>
    <tabColor theme="7"/>
  </sheetPr>
  <dimension ref="A1:E20"/>
  <sheetViews>
    <sheetView zoomScale="95" zoomScaleNormal="95" workbookViewId="0">
      <selection activeCell="C17" sqref="C17"/>
    </sheetView>
  </sheetViews>
  <sheetFormatPr baseColWidth="10" defaultRowHeight="23.25" x14ac:dyDescent="0.35"/>
  <cols>
    <col min="1" max="1" width="49" style="1" bestFit="1" customWidth="1"/>
    <col min="2" max="2" width="13.28515625" style="12" bestFit="1" customWidth="1"/>
    <col min="3" max="3" width="57.140625" style="9" customWidth="1"/>
    <col min="4" max="4" width="24" style="10" bestFit="1" customWidth="1"/>
    <col min="5" max="5" width="21.28515625" style="13" bestFit="1" customWidth="1"/>
  </cols>
  <sheetData>
    <row r="1" spans="1:5" s="4" customFormat="1" ht="29.25" thickBot="1" x14ac:dyDescent="0.3">
      <c r="A1" s="122" t="s">
        <v>5</v>
      </c>
      <c r="B1" s="123"/>
      <c r="C1" s="123"/>
      <c r="D1" s="123"/>
      <c r="E1" s="124"/>
    </row>
    <row r="2" spans="1:5" ht="15.75" thickBot="1" x14ac:dyDescent="0.3">
      <c r="A2" s="103"/>
      <c r="B2" s="104"/>
      <c r="C2" s="105"/>
      <c r="D2" s="106"/>
      <c r="E2" s="107"/>
    </row>
    <row r="3" spans="1:5" ht="21" x14ac:dyDescent="0.25">
      <c r="A3" s="125" t="s">
        <v>18</v>
      </c>
      <c r="B3" s="127" t="s">
        <v>23</v>
      </c>
      <c r="C3" s="17" t="s">
        <v>26</v>
      </c>
      <c r="D3" s="129" t="s">
        <v>24</v>
      </c>
      <c r="E3" s="131" t="s">
        <v>2</v>
      </c>
    </row>
    <row r="4" spans="1:5" ht="36" customHeight="1" thickBot="1" x14ac:dyDescent="0.3">
      <c r="A4" s="126"/>
      <c r="B4" s="128"/>
      <c r="C4" s="18" t="s">
        <v>25</v>
      </c>
      <c r="D4" s="130"/>
      <c r="E4" s="132"/>
    </row>
    <row r="5" spans="1:5" ht="18.75" x14ac:dyDescent="0.3">
      <c r="A5" s="21" t="s">
        <v>6</v>
      </c>
      <c r="B5" s="110">
        <v>3000</v>
      </c>
      <c r="C5" s="113"/>
      <c r="D5" s="116"/>
      <c r="E5" s="119">
        <f>B5*C5+(B5/151.67*D5)</f>
        <v>0</v>
      </c>
    </row>
    <row r="6" spans="1:5" ht="18.75" x14ac:dyDescent="0.3">
      <c r="A6" s="22" t="s">
        <v>7</v>
      </c>
      <c r="B6" s="111"/>
      <c r="C6" s="114"/>
      <c r="D6" s="117"/>
      <c r="E6" s="120"/>
    </row>
    <row r="7" spans="1:5" ht="19.5" thickBot="1" x14ac:dyDescent="0.35">
      <c r="A7" s="23" t="s">
        <v>8</v>
      </c>
      <c r="B7" s="112"/>
      <c r="C7" s="115"/>
      <c r="D7" s="118"/>
      <c r="E7" s="121"/>
    </row>
    <row r="8" spans="1:5" ht="18.75" x14ac:dyDescent="0.3">
      <c r="A8" s="21" t="s">
        <v>9</v>
      </c>
      <c r="B8" s="110">
        <v>3400</v>
      </c>
      <c r="C8" s="113"/>
      <c r="D8" s="116"/>
      <c r="E8" s="119">
        <f>B8*C8+(B8/151.67*D8)</f>
        <v>0</v>
      </c>
    </row>
    <row r="9" spans="1:5" ht="18.75" x14ac:dyDescent="0.3">
      <c r="A9" s="22" t="s">
        <v>10</v>
      </c>
      <c r="B9" s="111"/>
      <c r="C9" s="114"/>
      <c r="D9" s="117"/>
      <c r="E9" s="120"/>
    </row>
    <row r="10" spans="1:5" ht="18.75" x14ac:dyDescent="0.3">
      <c r="A10" s="22" t="s">
        <v>11</v>
      </c>
      <c r="B10" s="111"/>
      <c r="C10" s="114"/>
      <c r="D10" s="117"/>
      <c r="E10" s="120"/>
    </row>
    <row r="11" spans="1:5" ht="19.5" thickBot="1" x14ac:dyDescent="0.35">
      <c r="A11" s="23" t="s">
        <v>12</v>
      </c>
      <c r="B11" s="112"/>
      <c r="C11" s="115"/>
      <c r="D11" s="118"/>
      <c r="E11" s="121"/>
    </row>
    <row r="12" spans="1:5" ht="18.75" customHeight="1" x14ac:dyDescent="0.3">
      <c r="A12" s="21" t="s">
        <v>13</v>
      </c>
      <c r="B12" s="110">
        <v>3600</v>
      </c>
      <c r="C12" s="113"/>
      <c r="D12" s="116"/>
      <c r="E12" s="119">
        <f>B12*C12+(B12/151.67*D12)</f>
        <v>0</v>
      </c>
    </row>
    <row r="13" spans="1:5" ht="18.75" customHeight="1" x14ac:dyDescent="0.3">
      <c r="A13" s="22" t="s">
        <v>14</v>
      </c>
      <c r="B13" s="111"/>
      <c r="C13" s="114"/>
      <c r="D13" s="117"/>
      <c r="E13" s="120"/>
    </row>
    <row r="14" spans="1:5" ht="19.5" customHeight="1" thickBot="1" x14ac:dyDescent="0.35">
      <c r="A14" s="23" t="s">
        <v>15</v>
      </c>
      <c r="B14" s="112"/>
      <c r="C14" s="115"/>
      <c r="D14" s="118"/>
      <c r="E14" s="121"/>
    </row>
    <row r="15" spans="1:5" ht="19.5" thickBot="1" x14ac:dyDescent="0.35">
      <c r="A15" s="21" t="s">
        <v>16</v>
      </c>
      <c r="B15" s="110">
        <v>3900</v>
      </c>
      <c r="C15" s="113"/>
      <c r="D15" s="116"/>
      <c r="E15" s="133">
        <f>B15*C15+(B15/151.67*D15)</f>
        <v>0</v>
      </c>
    </row>
    <row r="16" spans="1:5" s="3" customFormat="1" ht="19.5" thickBot="1" x14ac:dyDescent="0.35">
      <c r="A16" s="23" t="s">
        <v>17</v>
      </c>
      <c r="B16" s="112"/>
      <c r="C16" s="115"/>
      <c r="D16" s="118"/>
      <c r="E16" s="133"/>
    </row>
    <row r="17" spans="1:5" s="3" customFormat="1" ht="24" thickBot="1" x14ac:dyDescent="0.4">
      <c r="A17" s="19" t="s">
        <v>19</v>
      </c>
      <c r="B17" s="20"/>
      <c r="C17" s="31"/>
      <c r="D17" s="32"/>
      <c r="E17" s="108"/>
    </row>
    <row r="18" spans="1:5" s="3" customFormat="1" ht="24" thickBot="1" x14ac:dyDescent="0.35">
      <c r="A18" s="24" t="s">
        <v>20</v>
      </c>
      <c r="B18" s="11">
        <v>4300</v>
      </c>
      <c r="C18" s="29"/>
      <c r="D18" s="30"/>
      <c r="E18" s="109">
        <f>B18*C18+(B18/151.67*D18)</f>
        <v>0</v>
      </c>
    </row>
    <row r="19" spans="1:5" s="3" customFormat="1" ht="24" thickBot="1" x14ac:dyDescent="0.35">
      <c r="A19" s="24" t="s">
        <v>21</v>
      </c>
      <c r="B19" s="11">
        <v>3600</v>
      </c>
      <c r="C19" s="29"/>
      <c r="D19" s="30"/>
      <c r="E19" s="109">
        <f t="shared" ref="E19:E20" si="0">B19*C19+(B19/151.67*D19)</f>
        <v>0</v>
      </c>
    </row>
    <row r="20" spans="1:5" s="3" customFormat="1" ht="24" thickBot="1" x14ac:dyDescent="0.35">
      <c r="A20" s="24" t="s">
        <v>22</v>
      </c>
      <c r="B20" s="11">
        <v>3000</v>
      </c>
      <c r="C20" s="29"/>
      <c r="D20" s="30"/>
      <c r="E20" s="109">
        <f t="shared" si="0"/>
        <v>0</v>
      </c>
    </row>
  </sheetData>
  <sheetProtection algorithmName="SHA-512" hashValue="2IpxRPDggJQ/H8icOQ2pcs7pWLk5e9b3YSiE8IGkn6yYZbFCANMBm5Y2ue8eXflLjo54JugwCjFBVcKhtT5g5A==" saltValue="aviOBnWvJLIh27MuZVo1ZA==" spinCount="100000" sheet="1" objects="1" scenarios="1"/>
  <mergeCells count="21">
    <mergeCell ref="B15:B16"/>
    <mergeCell ref="C15:C16"/>
    <mergeCell ref="D15:D16"/>
    <mergeCell ref="E15:E16"/>
    <mergeCell ref="B8:B11"/>
    <mergeCell ref="C8:C11"/>
    <mergeCell ref="D8:D11"/>
    <mergeCell ref="E8:E11"/>
    <mergeCell ref="B12:B14"/>
    <mergeCell ref="C12:C14"/>
    <mergeCell ref="D12:D14"/>
    <mergeCell ref="E12:E14"/>
    <mergeCell ref="B5:B7"/>
    <mergeCell ref="C5:C7"/>
    <mergeCell ref="D5:D7"/>
    <mergeCell ref="E5:E7"/>
    <mergeCell ref="A1:E1"/>
    <mergeCell ref="A3:A4"/>
    <mergeCell ref="B3:B4"/>
    <mergeCell ref="D3:D4"/>
    <mergeCell ref="E3:E4"/>
  </mergeCells>
  <conditionalFormatting sqref="C5:C16 C18:C20">
    <cfRule type="cellIs" dxfId="3" priority="2" operator="lessThan">
      <formula>1</formula>
    </cfRule>
    <cfRule type="cellIs" dxfId="2" priority="4" operator="lessThan">
      <formula>1</formula>
    </cfRule>
  </conditionalFormatting>
  <conditionalFormatting sqref="D5:D16 D18:D20">
    <cfRule type="cellIs" dxfId="1" priority="1" operator="lessThan">
      <formula>1</formula>
    </cfRule>
    <cfRule type="cellIs" dxfId="0" priority="3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C400-B359-4DED-8A5A-CEF325F69BBD}">
  <sheetPr>
    <pageSetUpPr fitToPage="1"/>
  </sheetPr>
  <dimension ref="A1:K9"/>
  <sheetViews>
    <sheetView workbookViewId="0">
      <selection activeCell="F1" sqref="F1"/>
    </sheetView>
  </sheetViews>
  <sheetFormatPr baseColWidth="10" defaultColWidth="13.28515625" defaultRowHeight="41.25" customHeight="1" x14ac:dyDescent="0.25"/>
  <sheetData>
    <row r="1" spans="1:11" ht="41.25" customHeight="1" thickBot="1" x14ac:dyDescent="0.3">
      <c r="A1" s="71"/>
      <c r="B1" s="71"/>
      <c r="C1" s="77"/>
      <c r="D1" s="77"/>
      <c r="E1" s="77"/>
      <c r="F1" s="72"/>
      <c r="G1" s="78"/>
    </row>
    <row r="2" spans="1:11" ht="41.25" customHeight="1" thickTop="1" thickBot="1" x14ac:dyDescent="0.3">
      <c r="A2" s="71"/>
      <c r="B2" s="71"/>
      <c r="C2" s="134" t="s">
        <v>98</v>
      </c>
      <c r="D2" s="135"/>
      <c r="E2" s="136" t="s">
        <v>87</v>
      </c>
      <c r="F2" s="137"/>
      <c r="G2" s="136" t="s">
        <v>88</v>
      </c>
      <c r="H2" s="138"/>
      <c r="I2" s="136" t="s">
        <v>99</v>
      </c>
      <c r="J2" s="138"/>
      <c r="K2" s="79"/>
    </row>
    <row r="3" spans="1:11" ht="41.25" customHeight="1" thickTop="1" thickBot="1" x14ac:dyDescent="0.3">
      <c r="A3" s="70"/>
      <c r="B3" s="70"/>
      <c r="C3" s="81" t="s">
        <v>89</v>
      </c>
      <c r="D3" s="80" t="s">
        <v>90</v>
      </c>
      <c r="E3" s="80" t="s">
        <v>90</v>
      </c>
      <c r="F3" s="81" t="s">
        <v>91</v>
      </c>
      <c r="G3" s="81" t="s">
        <v>91</v>
      </c>
      <c r="H3" s="82" t="s">
        <v>92</v>
      </c>
      <c r="I3" s="82" t="s">
        <v>92</v>
      </c>
      <c r="J3" s="82" t="s">
        <v>100</v>
      </c>
      <c r="K3" s="79"/>
    </row>
    <row r="4" spans="1:11" ht="41.25" customHeight="1" thickTop="1" x14ac:dyDescent="0.25">
      <c r="A4" s="144" t="s">
        <v>93</v>
      </c>
      <c r="B4" s="145"/>
      <c r="C4" s="88">
        <v>0</v>
      </c>
      <c r="D4" s="89">
        <v>0</v>
      </c>
      <c r="E4" s="89">
        <v>0</v>
      </c>
      <c r="F4" s="89">
        <v>0</v>
      </c>
      <c r="G4" s="89">
        <v>0</v>
      </c>
      <c r="H4" s="89">
        <v>0</v>
      </c>
      <c r="I4" s="89">
        <v>0</v>
      </c>
      <c r="J4" s="99">
        <v>0</v>
      </c>
    </row>
    <row r="5" spans="1:11" ht="41.25" customHeight="1" x14ac:dyDescent="0.25">
      <c r="A5" s="146" t="s">
        <v>94</v>
      </c>
      <c r="B5" s="147"/>
      <c r="C5" s="90">
        <v>0</v>
      </c>
      <c r="D5" s="91">
        <v>0</v>
      </c>
      <c r="E5" s="91">
        <v>0</v>
      </c>
      <c r="F5" s="91">
        <v>0</v>
      </c>
      <c r="G5" s="91">
        <v>0</v>
      </c>
      <c r="H5" s="91">
        <v>0</v>
      </c>
      <c r="I5" s="91">
        <v>0</v>
      </c>
      <c r="J5" s="100">
        <v>0</v>
      </c>
    </row>
    <row r="6" spans="1:11" ht="41.25" customHeight="1" thickBot="1" x14ac:dyDescent="0.3">
      <c r="A6" s="148" t="s">
        <v>95</v>
      </c>
      <c r="B6" s="149"/>
      <c r="C6" s="92">
        <v>0</v>
      </c>
      <c r="D6" s="91">
        <v>0</v>
      </c>
      <c r="E6" s="93">
        <v>0</v>
      </c>
      <c r="F6" s="91">
        <v>0</v>
      </c>
      <c r="G6" s="93">
        <v>0</v>
      </c>
      <c r="H6" s="91">
        <v>0</v>
      </c>
      <c r="I6" s="91">
        <v>0</v>
      </c>
      <c r="J6" s="100">
        <v>0</v>
      </c>
    </row>
    <row r="7" spans="1:11" ht="41.25" customHeight="1" thickTop="1" thickBot="1" x14ac:dyDescent="0.3">
      <c r="A7" s="150" t="s">
        <v>78</v>
      </c>
      <c r="B7" s="151"/>
      <c r="C7" s="94">
        <f t="shared" ref="C7:J7" si="0">SUM(C4:C6)</f>
        <v>0</v>
      </c>
      <c r="D7" s="95">
        <f t="shared" si="0"/>
        <v>0</v>
      </c>
      <c r="E7" s="95">
        <f t="shared" si="0"/>
        <v>0</v>
      </c>
      <c r="F7" s="95">
        <f t="shared" si="0"/>
        <v>0</v>
      </c>
      <c r="G7" s="95">
        <f t="shared" si="0"/>
        <v>0</v>
      </c>
      <c r="H7" s="95">
        <f t="shared" si="0"/>
        <v>0</v>
      </c>
      <c r="I7" s="95">
        <f t="shared" si="0"/>
        <v>0</v>
      </c>
      <c r="J7" s="96">
        <f t="shared" si="0"/>
        <v>0</v>
      </c>
    </row>
    <row r="8" spans="1:11" ht="41.25" customHeight="1" thickTop="1" thickBot="1" x14ac:dyDescent="0.3">
      <c r="A8" s="139" t="s">
        <v>79</v>
      </c>
      <c r="B8" s="140"/>
      <c r="C8" s="97">
        <f>C7</f>
        <v>0</v>
      </c>
      <c r="D8" s="141">
        <f>D7+E7</f>
        <v>0</v>
      </c>
      <c r="E8" s="142"/>
      <c r="F8" s="141">
        <f>F7+G7</f>
        <v>0</v>
      </c>
      <c r="G8" s="143"/>
      <c r="H8" s="141">
        <f>H7+I7</f>
        <v>0</v>
      </c>
      <c r="I8" s="143"/>
      <c r="J8" s="98">
        <f>J7</f>
        <v>0</v>
      </c>
      <c r="K8" s="75"/>
    </row>
    <row r="9" spans="1:11" ht="41.25" customHeight="1" thickTop="1" x14ac:dyDescent="0.25">
      <c r="H9" s="76"/>
    </row>
  </sheetData>
  <sheetProtection algorithmName="SHA-512" hashValue="eycMZltnz/Ew4HSekJPXmxs/xewGFsAgCt5csM/KsUQihOjfO26y3/DIGz+Ss2PYPANOShJeB+QwdKPJA9GmOw==" saltValue="rlXPg3vW3a7oQmO/4CHQOw==" spinCount="100000" sheet="1" objects="1" scenarios="1"/>
  <mergeCells count="12">
    <mergeCell ref="C2:D2"/>
    <mergeCell ref="E2:F2"/>
    <mergeCell ref="G2:H2"/>
    <mergeCell ref="I2:J2"/>
    <mergeCell ref="A8:B8"/>
    <mergeCell ref="D8:E8"/>
    <mergeCell ref="F8:G8"/>
    <mergeCell ref="H8:I8"/>
    <mergeCell ref="A4:B4"/>
    <mergeCell ref="A5:B5"/>
    <mergeCell ref="A6:B6"/>
    <mergeCell ref="A7:B7"/>
  </mergeCells>
  <pageMargins left="0.7" right="0.7" top="0.75" bottom="0.75" header="0.3" footer="0.3"/>
  <pageSetup paperSize="9" scale="92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E999-C6CE-4B6B-A656-0BE3FB04891F}">
  <sheetPr>
    <tabColor rgb="FF00B0F0"/>
    <pageSetUpPr fitToPage="1"/>
  </sheetPr>
  <dimension ref="A2:L39"/>
  <sheetViews>
    <sheetView workbookViewId="0">
      <selection activeCell="E10" sqref="E10"/>
    </sheetView>
  </sheetViews>
  <sheetFormatPr baseColWidth="10" defaultColWidth="17.5703125" defaultRowHeight="18.75" x14ac:dyDescent="0.3"/>
  <cols>
    <col min="1" max="16384" width="17.5703125" style="35"/>
  </cols>
  <sheetData>
    <row r="2" spans="1:12" ht="15" customHeight="1" x14ac:dyDescent="0.3">
      <c r="A2" s="165" t="s">
        <v>27</v>
      </c>
      <c r="B2" s="165"/>
      <c r="C2" s="74"/>
      <c r="D2" s="74"/>
      <c r="E2" s="33" t="s">
        <v>28</v>
      </c>
      <c r="F2" s="152"/>
      <c r="G2" s="153"/>
      <c r="H2" s="34" t="s">
        <v>29</v>
      </c>
      <c r="I2" s="74"/>
      <c r="J2" s="74"/>
      <c r="K2" s="74"/>
    </row>
    <row r="3" spans="1:12" x14ac:dyDescent="0.3">
      <c r="A3" s="36" t="s">
        <v>30</v>
      </c>
      <c r="B3" s="36"/>
      <c r="C3" s="177"/>
      <c r="D3" s="177"/>
      <c r="E3" s="37"/>
      <c r="F3" s="172" t="s">
        <v>31</v>
      </c>
      <c r="G3" s="173"/>
      <c r="H3" s="174"/>
      <c r="I3" s="174"/>
      <c r="J3" s="174"/>
      <c r="K3" s="174"/>
    </row>
    <row r="4" spans="1:12" x14ac:dyDescent="0.3">
      <c r="A4" s="38" t="s">
        <v>32</v>
      </c>
      <c r="B4" s="38" t="s">
        <v>33</v>
      </c>
      <c r="C4" s="38" t="s">
        <v>34</v>
      </c>
      <c r="D4" s="39" t="s">
        <v>35</v>
      </c>
      <c r="E4" s="40" t="s">
        <v>36</v>
      </c>
      <c r="F4" s="38" t="s">
        <v>34</v>
      </c>
      <c r="G4" s="39" t="s">
        <v>35</v>
      </c>
      <c r="H4" s="40" t="s">
        <v>37</v>
      </c>
      <c r="I4" s="38" t="s">
        <v>34</v>
      </c>
      <c r="J4" s="39" t="s">
        <v>35</v>
      </c>
      <c r="K4" s="41" t="s">
        <v>38</v>
      </c>
      <c r="L4" s="42"/>
    </row>
    <row r="5" spans="1:12" x14ac:dyDescent="0.3">
      <c r="A5" s="43" t="s">
        <v>39</v>
      </c>
      <c r="B5" s="43" t="s">
        <v>40</v>
      </c>
      <c r="C5" s="43" t="s">
        <v>41</v>
      </c>
      <c r="D5" s="44" t="s">
        <v>42</v>
      </c>
      <c r="E5" s="45" t="s">
        <v>43</v>
      </c>
      <c r="F5" s="43" t="s">
        <v>41</v>
      </c>
      <c r="G5" s="44" t="s">
        <v>42</v>
      </c>
      <c r="H5" s="45" t="s">
        <v>44</v>
      </c>
      <c r="I5" s="43" t="s">
        <v>41</v>
      </c>
      <c r="J5" s="44" t="s">
        <v>42</v>
      </c>
      <c r="K5" s="46" t="s">
        <v>45</v>
      </c>
      <c r="L5" s="42"/>
    </row>
    <row r="6" spans="1:12" x14ac:dyDescent="0.3">
      <c r="A6" s="47" t="s">
        <v>46</v>
      </c>
      <c r="B6" s="48">
        <v>0.32</v>
      </c>
      <c r="C6" s="83"/>
      <c r="D6" s="49" t="str">
        <f>IF(C6="","0,00 €",B6*C6)</f>
        <v>0,00 €</v>
      </c>
      <c r="E6" s="50">
        <v>0.4</v>
      </c>
      <c r="F6" s="83"/>
      <c r="G6" s="49" t="str">
        <f>IF(F6="","0,00 €",E6*F6)</f>
        <v>0,00 €</v>
      </c>
      <c r="H6" s="50">
        <v>0.23</v>
      </c>
      <c r="I6" s="83" t="str">
        <f>IF(C3=A6,#REF!,"")</f>
        <v/>
      </c>
      <c r="J6" s="49" t="str">
        <f>IF(I6="","0,00 €",H6*I6)</f>
        <v>0,00 €</v>
      </c>
      <c r="K6" s="51">
        <f>SUM(J6,G6,D6)</f>
        <v>0</v>
      </c>
      <c r="L6" s="52"/>
    </row>
    <row r="7" spans="1:12" x14ac:dyDescent="0.3">
      <c r="A7" s="47" t="s">
        <v>47</v>
      </c>
      <c r="B7" s="48">
        <v>0.41</v>
      </c>
      <c r="C7" s="83" t="str">
        <f>IF(C3=A7,#REF!,"")</f>
        <v/>
      </c>
      <c r="D7" s="49" t="str">
        <f>IF(C7="","0,00 €",B7*C7)</f>
        <v>0,00 €</v>
      </c>
      <c r="E7" s="50">
        <v>0.51</v>
      </c>
      <c r="F7" s="83" t="str">
        <f>IF(C3=A7,#REF!,"")</f>
        <v/>
      </c>
      <c r="G7" s="49" t="str">
        <f>IF(F7="","0,00 €",E7*F7)</f>
        <v>0,00 €</v>
      </c>
      <c r="H7" s="50">
        <v>0.3</v>
      </c>
      <c r="I7" s="83" t="str">
        <f>IF(C3=A7,#REF!,"")</f>
        <v/>
      </c>
      <c r="J7" s="49" t="str">
        <f>IF(I7="","0,00 €",H7*I7)</f>
        <v>0,00 €</v>
      </c>
      <c r="K7" s="51">
        <f>SUM(J7,G7,D7)</f>
        <v>0</v>
      </c>
      <c r="L7" s="52"/>
    </row>
    <row r="8" spans="1:12" x14ac:dyDescent="0.3">
      <c r="A8" s="47" t="s">
        <v>48</v>
      </c>
      <c r="B8" s="48">
        <v>0.45</v>
      </c>
      <c r="C8" s="83" t="str">
        <f>IF(C3=A8,#REF!,"")</f>
        <v/>
      </c>
      <c r="D8" s="49" t="str">
        <f>IF(C8="","0,00 €",B8*C8)</f>
        <v>0,00 €</v>
      </c>
      <c r="E8" s="50">
        <v>0.55000000000000004</v>
      </c>
      <c r="F8" s="83" t="str">
        <f>IF(C3=A8,#REF!,"")</f>
        <v/>
      </c>
      <c r="G8" s="49" t="str">
        <f>IF(F8="","0,00 €",E8*F8)</f>
        <v>0,00 €</v>
      </c>
      <c r="H8" s="53">
        <v>0.32</v>
      </c>
      <c r="I8" s="84" t="str">
        <f>IF(C3=A8,#REF!,"")</f>
        <v/>
      </c>
      <c r="J8" s="49" t="str">
        <f>IF(I8="","0,00 €",H8*I8)</f>
        <v>0,00 €</v>
      </c>
      <c r="K8" s="51">
        <f>SUM(J8,G8,D8)</f>
        <v>0</v>
      </c>
      <c r="L8" s="52"/>
    </row>
    <row r="9" spans="1:12" x14ac:dyDescent="0.3">
      <c r="A9" s="34"/>
      <c r="B9" s="34"/>
      <c r="C9" s="34"/>
      <c r="D9" s="34"/>
      <c r="E9" s="34"/>
      <c r="F9" s="34"/>
      <c r="G9" s="34"/>
      <c r="H9" s="157" t="s">
        <v>73</v>
      </c>
      <c r="I9" s="158"/>
      <c r="J9" s="159"/>
      <c r="K9" s="54">
        <f>SUM(K6:K8)</f>
        <v>0</v>
      </c>
      <c r="L9" s="52"/>
    </row>
    <row r="10" spans="1:12" x14ac:dyDescent="0.3">
      <c r="A10" s="160" t="s">
        <v>49</v>
      </c>
      <c r="B10" s="160"/>
      <c r="C10" s="160"/>
      <c r="D10" s="160"/>
      <c r="E10" s="34"/>
      <c r="F10" s="34"/>
      <c r="G10" s="34"/>
      <c r="H10" s="34"/>
      <c r="I10" s="34"/>
      <c r="J10" s="34"/>
      <c r="K10" s="34"/>
      <c r="L10" s="52"/>
    </row>
    <row r="11" spans="1:12" x14ac:dyDescent="0.3">
      <c r="A11" s="161"/>
      <c r="B11" s="162"/>
      <c r="C11" s="162"/>
      <c r="D11" s="163"/>
      <c r="E11" s="40" t="s">
        <v>50</v>
      </c>
      <c r="F11" s="38" t="s">
        <v>51</v>
      </c>
      <c r="G11" s="39" t="s">
        <v>35</v>
      </c>
      <c r="H11" s="40" t="s">
        <v>52</v>
      </c>
      <c r="I11" s="38" t="s">
        <v>51</v>
      </c>
      <c r="J11" s="39" t="s">
        <v>35</v>
      </c>
      <c r="K11" s="41" t="s">
        <v>38</v>
      </c>
      <c r="L11" s="52"/>
    </row>
    <row r="12" spans="1:12" x14ac:dyDescent="0.3">
      <c r="A12" s="164" t="s">
        <v>53</v>
      </c>
      <c r="B12" s="155"/>
      <c r="C12" s="155"/>
      <c r="D12" s="156"/>
      <c r="E12" s="55">
        <v>0</v>
      </c>
      <c r="F12" s="85"/>
      <c r="G12" s="56">
        <f>SUM(E12*F12)</f>
        <v>0</v>
      </c>
      <c r="H12" s="55">
        <v>0</v>
      </c>
      <c r="I12" s="85"/>
      <c r="J12" s="56">
        <f>SUM(H12*I12)</f>
        <v>0</v>
      </c>
      <c r="K12" s="51">
        <f>SUM(J12,G12,D12)</f>
        <v>0</v>
      </c>
      <c r="L12" s="52"/>
    </row>
    <row r="13" spans="1:12" x14ac:dyDescent="0.3">
      <c r="A13" s="164" t="s">
        <v>54</v>
      </c>
      <c r="B13" s="155"/>
      <c r="C13" s="155"/>
      <c r="D13" s="156"/>
      <c r="E13" s="55">
        <v>0</v>
      </c>
      <c r="F13" s="85"/>
      <c r="G13" s="56">
        <f>SUM(E13*F13)</f>
        <v>0</v>
      </c>
      <c r="H13" s="55">
        <v>0</v>
      </c>
      <c r="I13" s="85"/>
      <c r="J13" s="56">
        <f>SUM(H13*I13)</f>
        <v>0</v>
      </c>
      <c r="K13" s="51">
        <f>SUM(D13+G13+J13)</f>
        <v>0</v>
      </c>
      <c r="L13" s="52"/>
    </row>
    <row r="14" spans="1:12" x14ac:dyDescent="0.3">
      <c r="A14" s="34"/>
      <c r="B14" s="34"/>
      <c r="C14" s="34"/>
      <c r="D14" s="34"/>
      <c r="E14" s="34"/>
      <c r="F14" s="34"/>
      <c r="G14" s="34"/>
      <c r="H14" s="157" t="s">
        <v>55</v>
      </c>
      <c r="I14" s="158"/>
      <c r="J14" s="159"/>
      <c r="K14" s="54">
        <f>SUM(K12:K13)</f>
        <v>0</v>
      </c>
      <c r="L14" s="52"/>
    </row>
    <row r="15" spans="1:12" x14ac:dyDescent="0.3">
      <c r="A15" s="160" t="s">
        <v>56</v>
      </c>
      <c r="B15" s="160"/>
      <c r="C15" s="160"/>
      <c r="D15" s="34"/>
      <c r="E15" s="179" t="s">
        <v>57</v>
      </c>
      <c r="F15" s="180"/>
      <c r="G15" s="180"/>
      <c r="H15" s="180"/>
      <c r="I15" s="180"/>
      <c r="J15" s="180"/>
      <c r="K15" s="180"/>
      <c r="L15" s="52"/>
    </row>
    <row r="16" spans="1:12" x14ac:dyDescent="0.3">
      <c r="A16" s="161"/>
      <c r="B16" s="162"/>
      <c r="C16" s="162"/>
      <c r="D16" s="163"/>
      <c r="E16" s="178" t="s">
        <v>96</v>
      </c>
      <c r="F16" s="162"/>
      <c r="G16" s="163"/>
      <c r="H16" s="178" t="s">
        <v>97</v>
      </c>
      <c r="I16" s="162"/>
      <c r="J16" s="163"/>
      <c r="K16" s="175" t="s">
        <v>38</v>
      </c>
      <c r="L16" s="52"/>
    </row>
    <row r="17" spans="1:12" x14ac:dyDescent="0.3">
      <c r="A17" s="57"/>
      <c r="B17" s="58"/>
      <c r="C17" s="58"/>
      <c r="D17" s="59"/>
      <c r="E17" s="40" t="s">
        <v>58</v>
      </c>
      <c r="F17" s="38" t="s">
        <v>51</v>
      </c>
      <c r="G17" s="39" t="s">
        <v>35</v>
      </c>
      <c r="H17" s="40" t="s">
        <v>58</v>
      </c>
      <c r="I17" s="38" t="s">
        <v>51</v>
      </c>
      <c r="J17" s="39" t="s">
        <v>35</v>
      </c>
      <c r="K17" s="176"/>
      <c r="L17" s="52"/>
    </row>
    <row r="18" spans="1:12" ht="21" x14ac:dyDescent="0.3">
      <c r="A18" s="164" t="s">
        <v>74</v>
      </c>
      <c r="B18" s="155"/>
      <c r="C18" s="155"/>
      <c r="D18" s="156"/>
      <c r="E18" s="50">
        <v>70</v>
      </c>
      <c r="F18" s="86"/>
      <c r="G18" s="56">
        <f>SUM(E18*F18)</f>
        <v>0</v>
      </c>
      <c r="H18" s="50">
        <v>90</v>
      </c>
      <c r="I18" s="86"/>
      <c r="J18" s="56">
        <f>SUM(H18*I18)</f>
        <v>0</v>
      </c>
      <c r="K18" s="51">
        <f>SUM(G18+J18)</f>
        <v>0</v>
      </c>
      <c r="L18" s="52"/>
    </row>
    <row r="19" spans="1:12" ht="21" x14ac:dyDescent="0.3">
      <c r="A19" s="164" t="s">
        <v>75</v>
      </c>
      <c r="B19" s="155"/>
      <c r="C19" s="155"/>
      <c r="D19" s="156"/>
      <c r="E19" s="50">
        <v>63</v>
      </c>
      <c r="F19" s="86"/>
      <c r="G19" s="56">
        <f>SUM(E19*F19)</f>
        <v>0</v>
      </c>
      <c r="H19" s="50">
        <f>SUM(H18)-(H18*10%)</f>
        <v>81</v>
      </c>
      <c r="I19" s="86"/>
      <c r="J19" s="56">
        <f>SUM(H19*I19)</f>
        <v>0</v>
      </c>
      <c r="K19" s="51">
        <f>SUM(G19+J19)</f>
        <v>0</v>
      </c>
      <c r="L19" s="52"/>
    </row>
    <row r="20" spans="1:12" ht="21" x14ac:dyDescent="0.3">
      <c r="A20" s="164" t="s">
        <v>76</v>
      </c>
      <c r="B20" s="155"/>
      <c r="C20" s="155"/>
      <c r="D20" s="156"/>
      <c r="E20" s="50">
        <v>56</v>
      </c>
      <c r="F20" s="86"/>
      <c r="G20" s="56">
        <f>SUM(E20*F20)</f>
        <v>0</v>
      </c>
      <c r="H20" s="50">
        <f>SUM(H18)-(H18*20%)</f>
        <v>72</v>
      </c>
      <c r="I20" s="86"/>
      <c r="J20" s="56">
        <f>SUM(H20*I20)</f>
        <v>0</v>
      </c>
      <c r="K20" s="51">
        <f>SUM(G20+J20)</f>
        <v>0</v>
      </c>
      <c r="L20" s="52"/>
    </row>
    <row r="21" spans="1:12" ht="21" x14ac:dyDescent="0.3">
      <c r="A21" s="164" t="s">
        <v>77</v>
      </c>
      <c r="B21" s="155"/>
      <c r="C21" s="155"/>
      <c r="D21" s="156"/>
      <c r="E21" s="50">
        <v>42</v>
      </c>
      <c r="F21" s="86"/>
      <c r="G21" s="56">
        <f>SUM(E21*F21)</f>
        <v>0</v>
      </c>
      <c r="H21" s="50">
        <f>SUM(H18)-(H18*40%)</f>
        <v>54</v>
      </c>
      <c r="I21" s="86"/>
      <c r="J21" s="56">
        <f>SUM(H21*I21)</f>
        <v>0</v>
      </c>
      <c r="K21" s="51">
        <f>SUM(G21+J21)</f>
        <v>0</v>
      </c>
      <c r="L21" s="52"/>
    </row>
    <row r="22" spans="1:12" x14ac:dyDescent="0.3">
      <c r="A22" s="60"/>
      <c r="B22" s="61"/>
      <c r="C22" s="61"/>
      <c r="D22" s="61"/>
      <c r="E22" s="61"/>
      <c r="F22" s="61"/>
      <c r="G22" s="61"/>
      <c r="H22" s="62" t="s">
        <v>59</v>
      </c>
      <c r="I22" s="38" t="s">
        <v>51</v>
      </c>
      <c r="J22" s="39" t="s">
        <v>35</v>
      </c>
      <c r="K22" s="61"/>
      <c r="L22" s="52"/>
    </row>
    <row r="23" spans="1:12" x14ac:dyDescent="0.3">
      <c r="A23" s="154" t="s">
        <v>60</v>
      </c>
      <c r="B23" s="155"/>
      <c r="C23" s="155"/>
      <c r="D23" s="155"/>
      <c r="E23" s="155"/>
      <c r="F23" s="155"/>
      <c r="G23" s="156"/>
      <c r="H23" s="55">
        <v>0</v>
      </c>
      <c r="I23" s="87">
        <v>0</v>
      </c>
      <c r="J23" s="56">
        <f>SUM(H23*I23)</f>
        <v>0</v>
      </c>
      <c r="K23" s="51">
        <f>SUM(G23+J23)</f>
        <v>0</v>
      </c>
      <c r="L23" s="52"/>
    </row>
    <row r="24" spans="1:12" x14ac:dyDescent="0.3">
      <c r="A24" s="164" t="s">
        <v>61</v>
      </c>
      <c r="B24" s="155"/>
      <c r="C24" s="155"/>
      <c r="D24" s="155"/>
      <c r="E24" s="155"/>
      <c r="F24" s="155"/>
      <c r="G24" s="156"/>
      <c r="H24" s="55">
        <v>0</v>
      </c>
      <c r="I24" s="87">
        <v>0</v>
      </c>
      <c r="J24" s="56">
        <f>SUM(H24*I24)</f>
        <v>0</v>
      </c>
      <c r="K24" s="51">
        <f>SUM(G24+J24)</f>
        <v>0</v>
      </c>
      <c r="L24" s="52"/>
    </row>
    <row r="25" spans="1:12" x14ac:dyDescent="0.3">
      <c r="A25" s="63"/>
      <c r="B25" s="63"/>
      <c r="C25" s="63"/>
      <c r="D25" s="63"/>
      <c r="E25" s="64"/>
      <c r="F25" s="34"/>
      <c r="G25" s="65"/>
      <c r="H25" s="157" t="s">
        <v>62</v>
      </c>
      <c r="I25" s="158"/>
      <c r="J25" s="159"/>
      <c r="K25" s="54">
        <f>SUM(K18:K24)</f>
        <v>0</v>
      </c>
      <c r="L25" s="52"/>
    </row>
    <row r="26" spans="1:12" x14ac:dyDescent="0.3">
      <c r="A26" s="160" t="s">
        <v>63</v>
      </c>
      <c r="B26" s="160"/>
      <c r="C26" s="160"/>
      <c r="D26" s="34"/>
      <c r="E26" s="34"/>
      <c r="F26" s="34"/>
      <c r="G26" s="34"/>
      <c r="H26" s="34"/>
      <c r="I26" s="34"/>
      <c r="J26" s="34"/>
      <c r="K26" s="34"/>
      <c r="L26" s="52"/>
    </row>
    <row r="27" spans="1:12" x14ac:dyDescent="0.3">
      <c r="A27" s="38" t="s">
        <v>64</v>
      </c>
      <c r="B27" s="40" t="s">
        <v>65</v>
      </c>
      <c r="C27" s="38" t="s">
        <v>51</v>
      </c>
      <c r="D27" s="39" t="s">
        <v>35</v>
      </c>
      <c r="E27" s="40" t="s">
        <v>66</v>
      </c>
      <c r="F27" s="38" t="s">
        <v>51</v>
      </c>
      <c r="G27" s="39" t="s">
        <v>35</v>
      </c>
      <c r="H27" s="40" t="s">
        <v>67</v>
      </c>
      <c r="I27" s="38" t="s">
        <v>51</v>
      </c>
      <c r="J27" s="39" t="s">
        <v>35</v>
      </c>
      <c r="K27" s="41" t="s">
        <v>38</v>
      </c>
      <c r="L27" s="52"/>
    </row>
    <row r="28" spans="1:12" x14ac:dyDescent="0.3">
      <c r="A28" s="47" t="s">
        <v>68</v>
      </c>
      <c r="B28" s="48">
        <v>17.5</v>
      </c>
      <c r="C28" s="85"/>
      <c r="D28" s="56">
        <f>SUM(B28*C28)</f>
        <v>0</v>
      </c>
      <c r="E28" s="50">
        <f>SUM(B28/2)</f>
        <v>8.75</v>
      </c>
      <c r="F28" s="87">
        <v>0</v>
      </c>
      <c r="G28" s="56">
        <f>SUM(E28*F28)</f>
        <v>0</v>
      </c>
      <c r="H28" s="181">
        <v>280</v>
      </c>
      <c r="I28" s="166"/>
      <c r="J28" s="168">
        <f>SUM(H28*I28)</f>
        <v>0</v>
      </c>
      <c r="K28" s="51">
        <f>SUM(J28,G28,D28)</f>
        <v>0</v>
      </c>
      <c r="L28" s="52"/>
    </row>
    <row r="29" spans="1:12" x14ac:dyDescent="0.3">
      <c r="A29" s="47" t="s">
        <v>69</v>
      </c>
      <c r="B29" s="48">
        <v>17.5</v>
      </c>
      <c r="C29" s="85"/>
      <c r="D29" s="56">
        <f>SUM(B29*C29)</f>
        <v>0</v>
      </c>
      <c r="E29" s="170" t="s">
        <v>70</v>
      </c>
      <c r="F29" s="171"/>
      <c r="G29" s="66">
        <v>0</v>
      </c>
      <c r="H29" s="182"/>
      <c r="I29" s="167"/>
      <c r="J29" s="169"/>
      <c r="K29" s="51">
        <f>SUM(D29+G29+J29)</f>
        <v>0</v>
      </c>
      <c r="L29" s="52"/>
    </row>
    <row r="30" spans="1:12" x14ac:dyDescent="0.3">
      <c r="A30" s="34"/>
      <c r="B30" s="34"/>
      <c r="C30" s="34"/>
      <c r="D30" s="34"/>
      <c r="E30" s="34"/>
      <c r="F30" s="34"/>
      <c r="G30" s="34"/>
      <c r="H30" s="157" t="s">
        <v>71</v>
      </c>
      <c r="I30" s="158"/>
      <c r="J30" s="159"/>
      <c r="K30" s="54">
        <f>SUM(K28:K29)</f>
        <v>0</v>
      </c>
      <c r="L30" s="52"/>
    </row>
    <row r="31" spans="1:12" x14ac:dyDescent="0.3">
      <c r="A31" s="34"/>
      <c r="B31" s="34"/>
      <c r="C31" s="34"/>
      <c r="D31" s="34"/>
      <c r="E31" s="34"/>
      <c r="F31" s="34"/>
      <c r="G31" s="34"/>
      <c r="H31" s="157" t="s">
        <v>72</v>
      </c>
      <c r="I31" s="158"/>
      <c r="J31" s="159"/>
      <c r="K31" s="54">
        <f>SUM(K9+K14+K25+K30)</f>
        <v>0</v>
      </c>
      <c r="L31" s="52"/>
    </row>
    <row r="32" spans="1:12" x14ac:dyDescent="0.3">
      <c r="A32" s="34"/>
      <c r="B32" s="34"/>
      <c r="C32" s="34"/>
      <c r="D32" s="34"/>
      <c r="E32" s="34"/>
      <c r="F32" s="34"/>
      <c r="G32" s="34"/>
      <c r="H32" s="67"/>
      <c r="I32" s="67"/>
      <c r="J32" s="67"/>
      <c r="K32" s="68"/>
      <c r="L32" s="52"/>
    </row>
    <row r="33" spans="1:12" x14ac:dyDescent="0.3">
      <c r="A33" s="73" t="s">
        <v>80</v>
      </c>
      <c r="L33" s="69"/>
    </row>
    <row r="34" spans="1:12" x14ac:dyDescent="0.3">
      <c r="A34" s="35" t="s">
        <v>83</v>
      </c>
    </row>
    <row r="35" spans="1:12" x14ac:dyDescent="0.3">
      <c r="A35" s="35" t="s">
        <v>84</v>
      </c>
    </row>
    <row r="36" spans="1:12" x14ac:dyDescent="0.3">
      <c r="A36" s="35" t="s">
        <v>81</v>
      </c>
    </row>
    <row r="37" spans="1:12" x14ac:dyDescent="0.3">
      <c r="A37" s="35" t="s">
        <v>82</v>
      </c>
    </row>
    <row r="38" spans="1:12" x14ac:dyDescent="0.3">
      <c r="A38" s="35" t="s">
        <v>85</v>
      </c>
    </row>
    <row r="39" spans="1:12" x14ac:dyDescent="0.3">
      <c r="A39" s="35" t="s">
        <v>86</v>
      </c>
    </row>
  </sheetData>
  <sheetProtection algorithmName="SHA-512" hashValue="mRdAeb/muSCYliEFILLLwXgTaYdHEOLS8jTLon0fMpFDCs2xsW98HoAXOMvjvJLp6dgX2gs5tWbOeOLLk8KFfw==" saltValue="+b2hVFyLwzIM6DvOm8Botw==" spinCount="100000" sheet="1" objects="1" scenarios="1"/>
  <mergeCells count="30">
    <mergeCell ref="H31:J31"/>
    <mergeCell ref="C3:D3"/>
    <mergeCell ref="H30:J30"/>
    <mergeCell ref="A19:D19"/>
    <mergeCell ref="A20:D20"/>
    <mergeCell ref="A21:D21"/>
    <mergeCell ref="A24:G24"/>
    <mergeCell ref="A18:D18"/>
    <mergeCell ref="H9:J9"/>
    <mergeCell ref="A10:D10"/>
    <mergeCell ref="A16:D16"/>
    <mergeCell ref="E16:G16"/>
    <mergeCell ref="H16:J16"/>
    <mergeCell ref="A15:C15"/>
    <mergeCell ref="E15:K15"/>
    <mergeCell ref="H28:H29"/>
    <mergeCell ref="I28:I29"/>
    <mergeCell ref="J28:J29"/>
    <mergeCell ref="E29:F29"/>
    <mergeCell ref="H14:J14"/>
    <mergeCell ref="F3:K3"/>
    <mergeCell ref="K16:K17"/>
    <mergeCell ref="F2:G2"/>
    <mergeCell ref="A23:G23"/>
    <mergeCell ref="H25:J25"/>
    <mergeCell ref="A26:C26"/>
    <mergeCell ref="A11:D11"/>
    <mergeCell ref="A12:D12"/>
    <mergeCell ref="A13:D13"/>
    <mergeCell ref="A2:B2"/>
  </mergeCells>
  <dataValidations count="3">
    <dataValidation type="whole" operator="lessThan" allowBlank="1" showInputMessage="1" showErrorMessage="1" error="Prise en charge à concurrence de 11 mois par an maximum" sqref="I28:I29" xr:uid="{E6414E03-56EB-4E00-B8B8-E9A3919AB94C}">
      <formula1>12</formula1>
    </dataValidation>
    <dataValidation type="whole" operator="lessThan" allowBlank="1" showInputMessage="1" showErrorMessage="1" error="Prise en charge à concurrence de 11 mois maximum" sqref="I24" xr:uid="{669367A6-B5AA-4D23-ABB1-606A8B78106E}">
      <formula1>12</formula1>
    </dataValidation>
    <dataValidation type="list" allowBlank="1" showInputMessage="1" showErrorMessage="1" sqref="C3:D3" xr:uid="{7368F168-E517-476B-805B-62672294403A}">
      <formula1>#REF!</formula1>
    </dataValidation>
  </dataValidations>
  <hyperlinks>
    <hyperlink ref="E15" r:id="rId1" xr:uid="{BFB6E27A-8A7F-4486-AAFA-212DD8326910}"/>
    <hyperlink ref="F3" r:id="rId2" xr:uid="{B2F199DE-E903-4091-9045-D574DE92DB50}"/>
  </hyperlinks>
  <pageMargins left="0.7" right="0.7" top="0.75" bottom="0.75" header="0.3" footer="0.3"/>
  <pageSetup paperSize="9" scale="66" fitToHeight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FORM COURTES - de 52 jours</vt:lpstr>
      <vt:lpstr>FORM LONGUES + de 52 jours</vt:lpstr>
      <vt:lpstr>ENSEIGNEMENT</vt:lpstr>
      <vt:lpstr>DEPLACEMENTS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DUBOIS Angéline</cp:lastModifiedBy>
  <cp:lastPrinted>2022-04-14T15:19:26Z</cp:lastPrinted>
  <dcterms:created xsi:type="dcterms:W3CDTF">2017-12-18T12:32:48Z</dcterms:created>
  <dcterms:modified xsi:type="dcterms:W3CDTF">2023-04-12T13:30:53Z</dcterms:modified>
</cp:coreProperties>
</file>