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fh.fr\Home\HAU\e.jouen\Desktop\"/>
    </mc:Choice>
  </mc:AlternateContent>
  <xr:revisionPtr revIDLastSave="0" documentId="8_{96B24847-A3D4-4D22-9B6F-C8F1666F0DA2}" xr6:coauthVersionLast="47" xr6:coauthVersionMax="47" xr10:uidLastSave="{00000000-0000-0000-0000-000000000000}"/>
  <bookViews>
    <workbookView xWindow="-108" yWindow="-108" windowWidth="23256" windowHeight="12576" xr2:uid="{F5BBB24F-7640-46D6-97A7-B5FF23684D93}"/>
  </bookViews>
  <sheets>
    <sheet name="Feuil1" sheetId="1" r:id="rId1"/>
  </sheets>
  <definedNames>
    <definedName name="_xlnm.Print_Area" localSheetId="0">Feuil1!$A$1:$N$51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7" i="1"/>
  <c r="D46" i="1"/>
  <c r="D49" i="1" s="1"/>
  <c r="N47" i="1" s="1"/>
  <c r="Q39" i="1"/>
  <c r="C39" i="1"/>
  <c r="B39" i="1"/>
  <c r="D39" i="1" s="1"/>
  <c r="B38" i="1"/>
  <c r="B37" i="1"/>
  <c r="C36" i="1"/>
  <c r="D25" i="1"/>
  <c r="D24" i="1"/>
  <c r="D23" i="1"/>
  <c r="D22" i="1"/>
  <c r="D26" i="1" s="1"/>
  <c r="R19" i="1"/>
  <c r="R18" i="1"/>
  <c r="R17" i="1"/>
  <c r="I17" i="1"/>
  <c r="J17" i="1" s="1"/>
  <c r="F17" i="1"/>
  <c r="G17" i="1" s="1"/>
  <c r="C17" i="1"/>
  <c r="D17" i="1" s="1"/>
  <c r="K17" i="1" s="1"/>
  <c r="R16" i="1"/>
  <c r="I16" i="1"/>
  <c r="J16" i="1" s="1"/>
  <c r="F16" i="1"/>
  <c r="G16" i="1" s="1"/>
  <c r="C16" i="1"/>
  <c r="D16" i="1" s="1"/>
  <c r="K16" i="1" s="1"/>
  <c r="R15" i="1"/>
  <c r="I15" i="1"/>
  <c r="J15" i="1" s="1"/>
  <c r="F15" i="1"/>
  <c r="G15" i="1" s="1"/>
  <c r="C15" i="1"/>
  <c r="D15" i="1" s="1"/>
  <c r="K15" i="1" s="1"/>
  <c r="R14" i="1"/>
  <c r="I14" i="1"/>
  <c r="J14" i="1" s="1"/>
  <c r="F14" i="1"/>
  <c r="G14" i="1" s="1"/>
  <c r="C14" i="1"/>
  <c r="D14" i="1" s="1"/>
  <c r="K14" i="1" s="1"/>
  <c r="R13" i="1"/>
  <c r="I13" i="1"/>
  <c r="J13" i="1" s="1"/>
  <c r="F13" i="1"/>
  <c r="G13" i="1" s="1"/>
  <c r="C13" i="1"/>
  <c r="D13" i="1" s="1"/>
  <c r="K13" i="1" s="1"/>
  <c r="K18" i="1" s="1"/>
  <c r="N25" i="1" s="1"/>
  <c r="R12" i="1"/>
  <c r="R11" i="1"/>
  <c r="R10" i="1"/>
  <c r="R9" i="1"/>
  <c r="R8" i="1"/>
  <c r="R20" i="1" s="1"/>
  <c r="C37" i="1" l="1"/>
  <c r="D36" i="1"/>
  <c r="C38" i="1" l="1"/>
  <c r="D38" i="1" s="1"/>
  <c r="D37" i="1"/>
  <c r="D40" i="1" s="1"/>
  <c r="N40" i="1" s="1"/>
  <c r="N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Dc5100MT</author>
  </authors>
  <commentList>
    <comment ref="C4" authorId="0" shapeId="0" xr:uid="{2A1460E4-D77F-4B0C-9FC1-A6E960A5CACC}">
      <text>
        <r>
          <rPr>
            <sz val="8"/>
            <color indexed="81"/>
            <rFont val="Tahoma"/>
            <family val="2"/>
          </rPr>
          <t>1/ Indiquer le Nom et Prémon de l'Agent</t>
        </r>
      </text>
    </comment>
    <comment ref="R5" authorId="0" shapeId="0" xr:uid="{5E56584A-5274-496A-A29F-ABB9CA94D39F}">
      <text>
        <r>
          <rPr>
            <sz val="8"/>
            <color indexed="81"/>
            <rFont val="Tahoma"/>
            <family val="2"/>
          </rPr>
          <t xml:space="preserve"> Le nombre de kms aller retour de la formation à la résidense administrative ou bien le lieu de résidense de l'agent si plus près du lieu de formation,</t>
        </r>
      </text>
    </comment>
    <comment ref="D6" authorId="0" shapeId="0" xr:uid="{9F5BCF43-76CC-48D4-B564-4AF08137F113}">
      <text>
        <r>
          <rPr>
            <sz val="8"/>
            <color indexed="81"/>
            <rFont val="Tahoma"/>
            <family val="2"/>
          </rPr>
          <t>Reporter le total case R20
selon la puissance fiscale du véhicule</t>
        </r>
      </text>
    </comment>
    <comment ref="Q8" authorId="0" shapeId="0" xr:uid="{56AB2885-E7A5-410C-8332-955D7EA88F06}">
      <text>
        <r>
          <rPr>
            <sz val="8"/>
            <color indexed="81"/>
            <rFont val="Tahoma"/>
            <family val="2"/>
          </rPr>
          <t xml:space="preserve"> Le nombre de jours de formation, par mois
</t>
        </r>
      </text>
    </comment>
    <comment ref="R20" authorId="0" shapeId="0" xr:uid="{FA3CC400-13E5-4095-B55D-AB0167195DF4}">
      <text>
        <r>
          <rPr>
            <sz val="8"/>
            <color indexed="81"/>
            <rFont val="Tahoma"/>
            <family val="2"/>
          </rPr>
          <t xml:space="preserve">A reporter
</t>
        </r>
      </text>
    </comment>
    <comment ref="B22" authorId="0" shapeId="0" xr:uid="{5A20BA90-A993-4B95-8242-E19C9464F67F}">
      <text>
        <r>
          <rPr>
            <sz val="8"/>
            <color indexed="81"/>
            <rFont val="Tahoma"/>
            <family val="2"/>
          </rPr>
          <t xml:space="preserve">Si transport en commun , mettre le cout et le nbre case suivante
</t>
        </r>
      </text>
    </comment>
    <comment ref="B24" authorId="0" shapeId="0" xr:uid="{7B556293-5CD7-4244-A7A6-ACEC41F0D72B}">
      <text>
        <r>
          <rPr>
            <sz val="8"/>
            <color indexed="81"/>
            <rFont val="Tahoma"/>
            <family val="2"/>
          </rPr>
          <t xml:space="preserve">Mettre le coût et le Nbre
</t>
        </r>
      </text>
    </comment>
    <comment ref="Q27" authorId="0" shapeId="0" xr:uid="{CAE7A7A6-70BE-4531-B9C6-B9ECC09B38A8}">
      <text>
        <r>
          <rPr>
            <sz val="8"/>
            <color indexed="81"/>
            <rFont val="Tahoma"/>
            <family val="2"/>
          </rPr>
          <t xml:space="preserve">Le nombre de nuit par mois
</t>
        </r>
      </text>
    </comment>
    <comment ref="B30" authorId="0" shapeId="0" xr:uid="{03A8EA1C-D0EC-4F80-BD3C-F290E8ADE008}">
      <text>
        <r>
          <rPr>
            <sz val="8"/>
            <color indexed="81"/>
            <rFont val="Tahoma"/>
            <family val="2"/>
          </rPr>
          <t xml:space="preserve">Reporter le total case Q39
</t>
        </r>
      </text>
    </comment>
    <comment ref="Q39" authorId="0" shapeId="0" xr:uid="{9CB0847F-9CD9-4404-B3FC-289EBBD6E09D}">
      <text>
        <r>
          <rPr>
            <sz val="8"/>
            <color indexed="81"/>
            <rFont val="Tahoma"/>
            <family val="2"/>
          </rPr>
          <t>A reporter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" authorId="0" shapeId="0" xr:uid="{44AA6AA2-AE76-4C39-B8B3-6B9E00CBFC0F}">
      <text>
        <r>
          <rPr>
            <sz val="8"/>
            <color indexed="81"/>
            <rFont val="Tahoma"/>
            <family val="2"/>
          </rPr>
          <t>Nombre de repas prévus</t>
        </r>
      </text>
    </comment>
  </commentList>
</comments>
</file>

<file path=xl/sharedStrings.xml><?xml version="1.0" encoding="utf-8"?>
<sst xmlns="http://schemas.openxmlformats.org/spreadsheetml/2006/main" count="98" uniqueCount="71">
  <si>
    <r>
      <t xml:space="preserve">Fiche d'aide à l'estimation des frais de déplacement </t>
    </r>
    <r>
      <rPr>
        <b/>
        <u/>
        <sz val="12"/>
        <color indexed="18"/>
        <rFont val="Futura Md BT"/>
        <family val="2"/>
      </rPr>
      <t>pour une année civile</t>
    </r>
  </si>
  <si>
    <t>Arrêté du 14 mars 2022 modifiant l'arrêté du 3 juillet 2006 fixant les taux des indemnités kilométriques prévues à l'article 10 du décret n° 2006-781 du 3 juillet 2006 : https://www.legifrance.gouv.fr/jorf/id/JORFTEXT000045352145</t>
  </si>
  <si>
    <t>Nom et Prénom de l' Agent</t>
  </si>
  <si>
    <t xml:space="preserve"> </t>
  </si>
  <si>
    <t>AIDE AU CHIFFRAGE (facultatif)</t>
  </si>
  <si>
    <t xml:space="preserve">FRAIS DE DÉPLACEMENT </t>
  </si>
  <si>
    <t>Nbre de kms Aller et Retour</t>
  </si>
  <si>
    <t>Indiquer le nbre de kms dans la case correspondant à la puissance fiscale du véhicule de votre agent</t>
  </si>
  <si>
    <t>Véhicule de 5 CV et moins</t>
  </si>
  <si>
    <t>Mois</t>
  </si>
  <si>
    <t>Nbre Aller et Retour</t>
  </si>
  <si>
    <t>Cumuls</t>
  </si>
  <si>
    <t>Véhicule de de 6 et 7 CV</t>
  </si>
  <si>
    <t>Véhicule de 8 CV et plus</t>
  </si>
  <si>
    <t>Janvier</t>
  </si>
  <si>
    <t>Motocyclette</t>
  </si>
  <si>
    <t>Février</t>
  </si>
  <si>
    <t>Vélomoteur</t>
  </si>
  <si>
    <t>Mars</t>
  </si>
  <si>
    <t>Avril</t>
  </si>
  <si>
    <t>Catégories (puissance fiscale du véhicule)</t>
  </si>
  <si>
    <t>Jusqu'à 2000 kms</t>
  </si>
  <si>
    <t>Nombre de Kms</t>
  </si>
  <si>
    <t>Montant total</t>
  </si>
  <si>
    <t>de 2001 à             10 000 kms</t>
  </si>
  <si>
    <t>au-delà de 10 000 kms</t>
  </si>
  <si>
    <t>Total déplacement Véhicule</t>
  </si>
  <si>
    <t>Mai</t>
  </si>
  <si>
    <t>de 5 CV et moins</t>
  </si>
  <si>
    <t>Juin</t>
  </si>
  <si>
    <t>de 6 et 7 CV</t>
  </si>
  <si>
    <t>Juillet</t>
  </si>
  <si>
    <t>se 8 CV et plus</t>
  </si>
  <si>
    <t>Août</t>
  </si>
  <si>
    <t>Septembre</t>
  </si>
  <si>
    <t>Octobre</t>
  </si>
  <si>
    <t>Total</t>
  </si>
  <si>
    <t>Novembre</t>
  </si>
  <si>
    <t>Décembre</t>
  </si>
  <si>
    <t>Montant unitaire</t>
  </si>
  <si>
    <t>Nombre</t>
  </si>
  <si>
    <t>SNCF 2 ème classe</t>
  </si>
  <si>
    <t>Transport en commun</t>
  </si>
  <si>
    <t>Métro, autocar,bus</t>
  </si>
  <si>
    <t>Nbre de nuits</t>
  </si>
  <si>
    <t>Parking, péage</t>
  </si>
  <si>
    <t>Total déplacement</t>
  </si>
  <si>
    <t>Total transport en commun</t>
  </si>
  <si>
    <t>FRAIS D'HÉBERGEMENT</t>
  </si>
  <si>
    <t>Indiquer le nombre de nuits</t>
  </si>
  <si>
    <t>Taux de base</t>
  </si>
  <si>
    <r>
      <rPr>
        <sz val="10"/>
        <rFont val="Futura Md BT"/>
        <family val="2"/>
      </rPr>
      <t xml:space="preserve">Grandes villes (population légale supérieure ou égale à 200 000 habitants) et </t>
    </r>
    <r>
      <rPr>
        <u/>
        <sz val="10"/>
        <color indexed="12"/>
        <rFont val="Futura Md BT"/>
        <family val="2"/>
      </rPr>
      <t>communes du Grand Paris</t>
    </r>
  </si>
  <si>
    <t>Commune de Paris</t>
  </si>
  <si>
    <r>
      <rPr>
        <b/>
        <sz val="10"/>
        <rFont val="Futura Md BT"/>
        <family val="2"/>
      </rPr>
      <t xml:space="preserve">Hébergement
</t>
    </r>
    <r>
      <rPr>
        <sz val="8"/>
        <rFont val="Futura Md BT"/>
        <family val="2"/>
      </rPr>
      <t>(incluant le petit déjeuner)</t>
    </r>
  </si>
  <si>
    <t xml:space="preserve">à l'hôtel </t>
  </si>
  <si>
    <t>Taux de la nuitée</t>
  </si>
  <si>
    <t>du 1 er au 10 ème jour</t>
  </si>
  <si>
    <t>du 11 er au 30 ème jour</t>
  </si>
  <si>
    <t>du 31 er au 60 ème jour</t>
  </si>
  <si>
    <t>à partir du 61 ème jour</t>
  </si>
  <si>
    <t>Autres frais d'hébergement (double résidence, loyer…)</t>
  </si>
  <si>
    <t>Total hébergement</t>
  </si>
  <si>
    <t>FRAIS DE REPAS</t>
  </si>
  <si>
    <t>Tarif</t>
  </si>
  <si>
    <t>Nbre de repas</t>
  </si>
  <si>
    <t>Repas plein tarif</t>
  </si>
  <si>
    <t>Repas demi tarif</t>
  </si>
  <si>
    <t>Total repas</t>
  </si>
  <si>
    <t xml:space="preserve">Repas frais réels </t>
  </si>
  <si>
    <t>Total général des frais</t>
  </si>
  <si>
    <t>Agents RQTH et situation de mobilité réduite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</si>
</sst>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4" tint="-0.499984740745262"/>
      <name val="Futura Md BT"/>
      <family val="2"/>
    </font>
    <font>
      <b/>
      <u/>
      <sz val="12"/>
      <color indexed="18"/>
      <name val="Futura Md BT"/>
      <family val="2"/>
    </font>
    <font>
      <u/>
      <sz val="10"/>
      <color indexed="12"/>
      <name val="Futura Md BT"/>
      <family val="2"/>
    </font>
    <font>
      <u/>
      <sz val="8"/>
      <color indexed="12"/>
      <name val="Futura Md BT"/>
      <family val="2"/>
    </font>
    <font>
      <u/>
      <sz val="10"/>
      <name val="Futura Md BT"/>
      <family val="2"/>
    </font>
    <font>
      <sz val="10"/>
      <color rgb="FFFF0000"/>
      <name val="Futura Md BT"/>
      <family val="2"/>
    </font>
    <font>
      <sz val="10"/>
      <name val="Futura Md BT"/>
      <family val="2"/>
    </font>
    <font>
      <b/>
      <sz val="10"/>
      <color theme="0"/>
      <name val="Futura Md BT"/>
      <family val="2"/>
    </font>
    <font>
      <sz val="8"/>
      <name val="Futura Md BT"/>
      <family val="2"/>
    </font>
    <font>
      <b/>
      <sz val="10"/>
      <name val="Futura Md BT"/>
      <family val="2"/>
    </font>
    <font>
      <sz val="10"/>
      <name val="Calibri Light"/>
      <family val="1"/>
      <scheme val="maj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6" fillId="0" borderId="0" xfId="0" applyFont="1"/>
    <xf numFmtId="0" fontId="0" fillId="2" borderId="0" xfId="0" applyFill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10" fillId="0" borderId="13" xfId="0" applyFont="1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164" fontId="0" fillId="4" borderId="2" xfId="0" applyNumberFormat="1" applyFill="1" applyBorder="1"/>
    <xf numFmtId="164" fontId="0" fillId="4" borderId="2" xfId="0" applyNumberFormat="1" applyFill="1" applyBorder="1" applyAlignment="1">
      <alignment vertical="center"/>
    </xf>
    <xf numFmtId="0" fontId="0" fillId="4" borderId="2" xfId="0" applyFill="1" applyBorder="1"/>
    <xf numFmtId="164" fontId="0" fillId="4" borderId="14" xfId="0" applyNumberFormat="1" applyFill="1" applyBorder="1"/>
    <xf numFmtId="164" fontId="9" fillId="5" borderId="2" xfId="0" applyNumberFormat="1" applyFont="1" applyFill="1" applyBorder="1"/>
    <xf numFmtId="0" fontId="8" fillId="0" borderId="10" xfId="0" applyFont="1" applyBorder="1" applyAlignment="1">
      <alignment horizontal="center" wrapText="1"/>
    </xf>
    <xf numFmtId="0" fontId="8" fillId="0" borderId="2" xfId="0" applyFont="1" applyBorder="1"/>
    <xf numFmtId="164" fontId="0" fillId="0" borderId="2" xfId="0" applyNumberFormat="1" applyBorder="1"/>
    <xf numFmtId="0" fontId="0" fillId="0" borderId="15" xfId="0" applyBorder="1"/>
    <xf numFmtId="0" fontId="0" fillId="0" borderId="16" xfId="0" applyBorder="1"/>
    <xf numFmtId="0" fontId="10" fillId="0" borderId="2" xfId="0" applyFont="1" applyBorder="1"/>
    <xf numFmtId="0" fontId="5" fillId="0" borderId="0" xfId="1" applyFont="1" applyAlignment="1" applyProtection="1">
      <alignment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0" fontId="0" fillId="0" borderId="27" xfId="0" applyBorder="1"/>
    <xf numFmtId="0" fontId="8" fillId="0" borderId="28" xfId="0" applyFont="1" applyBorder="1"/>
    <xf numFmtId="0" fontId="0" fillId="0" borderId="28" xfId="0" applyBorder="1"/>
    <xf numFmtId="0" fontId="0" fillId="0" borderId="29" xfId="0" applyBorder="1" applyAlignment="1">
      <alignment wrapText="1"/>
    </xf>
    <xf numFmtId="0" fontId="0" fillId="0" borderId="30" xfId="0" applyBorder="1"/>
    <xf numFmtId="164" fontId="0" fillId="0" borderId="31" xfId="0" applyNumberFormat="1" applyBorder="1"/>
    <xf numFmtId="0" fontId="0" fillId="0" borderId="32" xfId="0" applyBorder="1"/>
    <xf numFmtId="164" fontId="9" fillId="5" borderId="36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0" fillId="7" borderId="2" xfId="0" applyFill="1" applyBorder="1"/>
    <xf numFmtId="164" fontId="8" fillId="7" borderId="2" xfId="0" applyNumberFormat="1" applyFont="1" applyFill="1" applyBorder="1"/>
    <xf numFmtId="164" fontId="0" fillId="7" borderId="2" xfId="0" applyNumberFormat="1" applyFill="1" applyBorder="1" applyProtection="1">
      <protection locked="0"/>
    </xf>
    <xf numFmtId="0" fontId="0" fillId="7" borderId="2" xfId="0" applyFill="1" applyBorder="1" applyProtection="1">
      <protection locked="0"/>
    </xf>
    <xf numFmtId="164" fontId="0" fillId="7" borderId="2" xfId="0" applyNumberFormat="1" applyFill="1" applyBorder="1"/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0" xfId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5" fillId="8" borderId="7" xfId="0" applyFont="1" applyFill="1" applyBorder="1" applyAlignment="1">
      <alignment horizontal="center" wrapText="1"/>
    </xf>
    <xf numFmtId="0" fontId="15" fillId="8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64" fontId="9" fillId="6" borderId="21" xfId="0" applyNumberFormat="1" applyFont="1" applyFill="1" applyBorder="1" applyAlignment="1">
      <alignment horizontal="center" vertical="center"/>
    </xf>
    <xf numFmtId="164" fontId="9" fillId="6" borderId="25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64" fontId="0" fillId="7" borderId="33" xfId="0" applyNumberFormat="1" applyFill="1" applyBorder="1" applyAlignment="1" applyProtection="1">
      <alignment horizontal="center" vertical="center"/>
      <protection locked="0"/>
    </xf>
    <xf numFmtId="164" fontId="0" fillId="7" borderId="37" xfId="0" applyNumberFormat="1" applyFill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6" xfId="0" applyFont="1" applyFill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2" borderId="3" xfId="1" applyFill="1" applyBorder="1" applyAlignment="1" applyProtection="1">
      <alignment horizontal="center" vertical="center" wrapText="1"/>
    </xf>
    <xf numFmtId="0" fontId="1" fillId="2" borderId="4" xfId="1" applyFill="1" applyBorder="1" applyAlignment="1" applyProtection="1">
      <alignment horizontal="center" vertical="center" wrapText="1"/>
    </xf>
    <xf numFmtId="0" fontId="1" fillId="2" borderId="5" xfId="1" applyFill="1" applyBorder="1" applyAlignment="1" applyProtection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jorf/id/JORFTEXT000045352145" TargetMode="External"/><Relationship Id="rId1" Type="http://schemas.openxmlformats.org/officeDocument/2006/relationships/hyperlink" Target="https://www.legifrance.gouv.fr/affichTexteArticle.do?cidTexte=JORFTEXT000031255615&amp;idArticle=JORFARTI00003125562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F8F2-EA18-4637-9070-C81AB8BC41B4}">
  <sheetPr>
    <pageSetUpPr fitToPage="1"/>
  </sheetPr>
  <dimension ref="A1:R51"/>
  <sheetViews>
    <sheetView tabSelected="1" topLeftCell="A19" workbookViewId="0">
      <selection activeCell="K32" sqref="K32"/>
    </sheetView>
  </sheetViews>
  <sheetFormatPr baseColWidth="10" defaultRowHeight="15" x14ac:dyDescent="0.25"/>
  <cols>
    <col min="1" max="1" width="20.140625" customWidth="1"/>
  </cols>
  <sheetData>
    <row r="1" spans="1:18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1"/>
    </row>
    <row r="2" spans="1:18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P2" s="1"/>
      <c r="Q2" s="2"/>
      <c r="R2" s="2"/>
    </row>
    <row r="3" spans="1:18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P3" s="1"/>
      <c r="Q3" s="2"/>
      <c r="R3" s="2"/>
    </row>
    <row r="4" spans="1:18" x14ac:dyDescent="0.25">
      <c r="A4" s="50" t="s">
        <v>2</v>
      </c>
      <c r="B4" s="50"/>
      <c r="C4" s="51" t="s">
        <v>3</v>
      </c>
      <c r="D4" s="52"/>
      <c r="E4" s="52"/>
      <c r="F4" s="52"/>
      <c r="G4" s="52"/>
      <c r="H4" s="53"/>
      <c r="P4" s="1" t="s">
        <v>4</v>
      </c>
    </row>
    <row r="5" spans="1:18" x14ac:dyDescent="0.25">
      <c r="A5" s="54" t="s">
        <v>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  <c r="P5" s="56" t="s">
        <v>6</v>
      </c>
      <c r="Q5" s="57"/>
      <c r="R5" s="38">
        <v>0</v>
      </c>
    </row>
    <row r="6" spans="1:18" x14ac:dyDescent="0.25">
      <c r="A6" s="58" t="s">
        <v>7</v>
      </c>
      <c r="B6" s="59"/>
      <c r="C6" s="59"/>
      <c r="D6" s="38"/>
      <c r="E6" s="44" t="s">
        <v>8</v>
      </c>
      <c r="F6" s="45"/>
      <c r="G6" s="45"/>
      <c r="P6" s="60" t="s">
        <v>9</v>
      </c>
      <c r="Q6" s="62" t="s">
        <v>10</v>
      </c>
      <c r="R6" s="43" t="s">
        <v>11</v>
      </c>
    </row>
    <row r="7" spans="1:18" x14ac:dyDescent="0.25">
      <c r="A7" s="59"/>
      <c r="B7" s="59"/>
      <c r="C7" s="59"/>
      <c r="D7" s="38"/>
      <c r="E7" s="44" t="s">
        <v>12</v>
      </c>
      <c r="F7" s="45"/>
      <c r="G7" s="45"/>
      <c r="P7" s="61"/>
      <c r="Q7" s="63"/>
      <c r="R7" s="43"/>
    </row>
    <row r="8" spans="1:18" x14ac:dyDescent="0.25">
      <c r="A8" s="59"/>
      <c r="B8" s="59"/>
      <c r="C8" s="59"/>
      <c r="D8" s="38"/>
      <c r="E8" s="44" t="s">
        <v>13</v>
      </c>
      <c r="F8" s="45"/>
      <c r="G8" s="45"/>
      <c r="P8" s="5" t="s">
        <v>14</v>
      </c>
      <c r="Q8" s="38">
        <v>0</v>
      </c>
      <c r="R8" s="6">
        <f>Q8*R5</f>
        <v>0</v>
      </c>
    </row>
    <row r="9" spans="1:18" x14ac:dyDescent="0.25">
      <c r="A9" s="3"/>
      <c r="B9" s="3"/>
      <c r="C9" s="3"/>
      <c r="D9" s="38"/>
      <c r="E9" s="44" t="s">
        <v>15</v>
      </c>
      <c r="F9" s="45"/>
      <c r="G9" s="45"/>
      <c r="P9" s="5" t="s">
        <v>16</v>
      </c>
      <c r="Q9" s="38">
        <v>0</v>
      </c>
      <c r="R9" s="6">
        <f>Q9*R5</f>
        <v>0</v>
      </c>
    </row>
    <row r="10" spans="1:18" x14ac:dyDescent="0.25">
      <c r="A10" s="3"/>
      <c r="B10" s="3"/>
      <c r="C10" s="3"/>
      <c r="D10" s="38"/>
      <c r="E10" s="44" t="s">
        <v>17</v>
      </c>
      <c r="F10" s="45"/>
      <c r="G10" s="45"/>
      <c r="P10" s="5" t="s">
        <v>18</v>
      </c>
      <c r="Q10" s="38">
        <v>0</v>
      </c>
      <c r="R10" s="6">
        <f>Q10*R5</f>
        <v>0</v>
      </c>
    </row>
    <row r="11" spans="1:18" x14ac:dyDescent="0.25">
      <c r="P11" s="5" t="s">
        <v>19</v>
      </c>
      <c r="Q11" s="38">
        <v>0</v>
      </c>
      <c r="R11" s="6">
        <f>Q11*R5</f>
        <v>0</v>
      </c>
    </row>
    <row r="12" spans="1:18" ht="45" x14ac:dyDescent="0.25">
      <c r="A12" s="7" t="s">
        <v>20</v>
      </c>
      <c r="B12" s="8" t="s">
        <v>21</v>
      </c>
      <c r="C12" s="8" t="s">
        <v>22</v>
      </c>
      <c r="D12" s="8" t="s">
        <v>23</v>
      </c>
      <c r="E12" s="8" t="s">
        <v>24</v>
      </c>
      <c r="F12" s="8" t="s">
        <v>22</v>
      </c>
      <c r="G12" s="8" t="s">
        <v>23</v>
      </c>
      <c r="H12" s="8" t="s">
        <v>25</v>
      </c>
      <c r="I12" s="8" t="s">
        <v>22</v>
      </c>
      <c r="J12" s="8" t="s">
        <v>23</v>
      </c>
      <c r="K12" s="9" t="s">
        <v>26</v>
      </c>
      <c r="L12" s="10"/>
      <c r="M12" s="10"/>
      <c r="N12" s="10"/>
      <c r="P12" s="5" t="s">
        <v>27</v>
      </c>
      <c r="Q12" s="38">
        <v>0</v>
      </c>
      <c r="R12" s="6">
        <f>Q12*R5</f>
        <v>0</v>
      </c>
    </row>
    <row r="13" spans="1:18" x14ac:dyDescent="0.25">
      <c r="A13" s="11" t="s">
        <v>28</v>
      </c>
      <c r="B13" s="12">
        <v>0.32</v>
      </c>
      <c r="C13" s="13">
        <f>IF(D6&gt;2000,2000,D6)</f>
        <v>0</v>
      </c>
      <c r="D13" s="12">
        <f>IF(C13&gt;2000,2000*B13,C13*B13)</f>
        <v>0</v>
      </c>
      <c r="E13" s="12">
        <v>0.4</v>
      </c>
      <c r="F13" s="14">
        <f>IF(D6&lt;2000,0,IF(D6&gt;10000,8000,D6-2000))</f>
        <v>0</v>
      </c>
      <c r="G13" s="12">
        <f>E13*F13</f>
        <v>0</v>
      </c>
      <c r="H13" s="12">
        <v>0.23</v>
      </c>
      <c r="I13" s="14">
        <f>IF(D6&gt;10000,D6-10000,0)</f>
        <v>0</v>
      </c>
      <c r="J13" s="12">
        <f>H13*I13</f>
        <v>0</v>
      </c>
      <c r="K13" s="12">
        <f>D13+G13+J13</f>
        <v>0</v>
      </c>
      <c r="P13" s="5" t="s">
        <v>29</v>
      </c>
      <c r="Q13" s="38">
        <v>0</v>
      </c>
      <c r="R13" s="6">
        <f>Q13*R5</f>
        <v>0</v>
      </c>
    </row>
    <row r="14" spans="1:18" x14ac:dyDescent="0.25">
      <c r="A14" s="11" t="s">
        <v>30</v>
      </c>
      <c r="B14" s="12">
        <v>0.41</v>
      </c>
      <c r="C14" s="13">
        <f>IF(D7&gt;2000,2000,D7)</f>
        <v>0</v>
      </c>
      <c r="D14" s="12">
        <f>IF(C14&gt;2000,2000*B14,C14*B14)</f>
        <v>0</v>
      </c>
      <c r="E14" s="12">
        <v>0.51</v>
      </c>
      <c r="F14" s="14">
        <f>IF(D7&lt;2000,0,IF(D7&gt;10000,8000,D7-2000))</f>
        <v>0</v>
      </c>
      <c r="G14" s="12">
        <f>E14*F14</f>
        <v>0</v>
      </c>
      <c r="H14" s="12">
        <v>0.3</v>
      </c>
      <c r="I14" s="14">
        <f>IF(D7&gt;10000,D7-10000,0)</f>
        <v>0</v>
      </c>
      <c r="J14" s="12">
        <f>H14*I14</f>
        <v>0</v>
      </c>
      <c r="K14" s="12">
        <f>D14+G14+J14</f>
        <v>0</v>
      </c>
      <c r="P14" s="5" t="s">
        <v>31</v>
      </c>
      <c r="Q14" s="38">
        <v>0</v>
      </c>
      <c r="R14" s="6">
        <f>Q14*R5</f>
        <v>0</v>
      </c>
    </row>
    <row r="15" spans="1:18" x14ac:dyDescent="0.25">
      <c r="A15" s="11" t="s">
        <v>32</v>
      </c>
      <c r="B15" s="12">
        <v>0.45</v>
      </c>
      <c r="C15" s="13">
        <f>IF(D8&gt;2000,2000,D8)</f>
        <v>0</v>
      </c>
      <c r="D15" s="12">
        <f>IF(C15&gt;2000,2000*B15,C15*B15)</f>
        <v>0</v>
      </c>
      <c r="E15" s="12">
        <v>0.55000000000000004</v>
      </c>
      <c r="F15" s="14">
        <f>IF(D8&lt;2000,0,IF(D8&gt;10000,8000,D8-2000))</f>
        <v>0</v>
      </c>
      <c r="G15" s="12">
        <f>E15*F15</f>
        <v>0</v>
      </c>
      <c r="H15" s="12">
        <v>0.32</v>
      </c>
      <c r="I15" s="14">
        <f>IF(D8&gt;10000,D8-10000,0)</f>
        <v>0</v>
      </c>
      <c r="J15" s="12">
        <f>H15*I15</f>
        <v>0</v>
      </c>
      <c r="K15" s="12">
        <f>D15+G15+J15</f>
        <v>0</v>
      </c>
      <c r="P15" s="5" t="s">
        <v>33</v>
      </c>
      <c r="Q15" s="38">
        <v>0</v>
      </c>
      <c r="R15" s="6">
        <f>Q15*R5</f>
        <v>0</v>
      </c>
    </row>
    <row r="16" spans="1:18" x14ac:dyDescent="0.25">
      <c r="A16" s="11" t="s">
        <v>15</v>
      </c>
      <c r="B16" s="12">
        <v>0.15</v>
      </c>
      <c r="C16" s="13">
        <f>IF(D9&gt;2000,2000,D9)</f>
        <v>0</v>
      </c>
      <c r="D16" s="12">
        <f>IF(C16&gt;2000,2000*B16,C16*B16)</f>
        <v>0</v>
      </c>
      <c r="E16" s="12">
        <v>0.15</v>
      </c>
      <c r="F16" s="14">
        <f>IF(D9&lt;2000,0,IF(D9&gt;10000,8000,D9-2000))</f>
        <v>0</v>
      </c>
      <c r="G16" s="12">
        <f>E16*F16</f>
        <v>0</v>
      </c>
      <c r="H16" s="12">
        <v>0.15</v>
      </c>
      <c r="I16" s="14">
        <f>IF(D9&gt;10000,D9-10000,0)</f>
        <v>0</v>
      </c>
      <c r="J16" s="12">
        <f>H16*I16</f>
        <v>0</v>
      </c>
      <c r="K16" s="12">
        <f>D16+G16+J16</f>
        <v>0</v>
      </c>
      <c r="P16" s="5" t="s">
        <v>34</v>
      </c>
      <c r="Q16" s="38">
        <v>0</v>
      </c>
      <c r="R16" s="6">
        <f>Q16*R5</f>
        <v>0</v>
      </c>
    </row>
    <row r="17" spans="1:18" x14ac:dyDescent="0.25">
      <c r="A17" s="11" t="s">
        <v>17</v>
      </c>
      <c r="B17" s="12">
        <v>0.12</v>
      </c>
      <c r="C17" s="13">
        <f>IF(D10&gt;2000,2000,D10)</f>
        <v>0</v>
      </c>
      <c r="D17" s="12">
        <f>IF(C17&gt;2000,2000*B17,C17*B17)</f>
        <v>0</v>
      </c>
      <c r="E17" s="12">
        <v>0.12</v>
      </c>
      <c r="F17" s="14">
        <f>IF(D10&lt;2000,0,IF(D10&gt;10000,8000,D10-2000))</f>
        <v>0</v>
      </c>
      <c r="G17" s="12">
        <f>E17*F17</f>
        <v>0</v>
      </c>
      <c r="H17" s="12">
        <v>0.12</v>
      </c>
      <c r="I17" s="14">
        <f>IF(D10&gt;10000,D10-10000,0)</f>
        <v>0</v>
      </c>
      <c r="J17" s="12">
        <f>H17*I17</f>
        <v>0</v>
      </c>
      <c r="K17" s="12">
        <f>D17+G17+J17</f>
        <v>0</v>
      </c>
      <c r="P17" s="5" t="s">
        <v>35</v>
      </c>
      <c r="Q17" s="38">
        <v>0</v>
      </c>
      <c r="R17" s="6">
        <f>Q17*R5</f>
        <v>0</v>
      </c>
    </row>
    <row r="18" spans="1:18" x14ac:dyDescent="0.25">
      <c r="D18" s="15"/>
      <c r="I18" s="44" t="s">
        <v>36</v>
      </c>
      <c r="J18" s="45"/>
      <c r="K18" s="16">
        <f>SUM(K13:K17)</f>
        <v>0</v>
      </c>
      <c r="P18" s="5" t="s">
        <v>37</v>
      </c>
      <c r="Q18" s="38">
        <v>0</v>
      </c>
      <c r="R18" s="6">
        <f>Q18*R5</f>
        <v>0</v>
      </c>
    </row>
    <row r="19" spans="1:18" x14ac:dyDescent="0.25">
      <c r="P19" s="5" t="s">
        <v>38</v>
      </c>
      <c r="Q19" s="38">
        <v>0</v>
      </c>
      <c r="R19" s="6">
        <f>Q19*R5</f>
        <v>0</v>
      </c>
    </row>
    <row r="20" spans="1:18" x14ac:dyDescent="0.25">
      <c r="P20" s="1"/>
      <c r="Q20" s="6" t="s">
        <v>36</v>
      </c>
      <c r="R20" s="6">
        <f>SUM(R8:R19)</f>
        <v>0</v>
      </c>
    </row>
    <row r="21" spans="1:18" ht="26.25" x14ac:dyDescent="0.25">
      <c r="B21" s="17" t="s">
        <v>39</v>
      </c>
      <c r="C21" s="4" t="s">
        <v>40</v>
      </c>
      <c r="D21" s="4" t="s">
        <v>36</v>
      </c>
      <c r="P21" s="1"/>
    </row>
    <row r="22" spans="1:18" ht="15.75" thickBot="1" x14ac:dyDescent="0.3">
      <c r="A22" s="18" t="s">
        <v>41</v>
      </c>
      <c r="B22" s="39"/>
      <c r="C22" s="38"/>
      <c r="D22" s="19">
        <f>B22*C22</f>
        <v>0</v>
      </c>
      <c r="P22" s="20"/>
      <c r="Q22" s="21"/>
      <c r="R22" s="21"/>
    </row>
    <row r="23" spans="1:18" ht="15.75" thickTop="1" x14ac:dyDescent="0.25">
      <c r="A23" s="6" t="s">
        <v>42</v>
      </c>
      <c r="B23" s="40"/>
      <c r="C23" s="41"/>
      <c r="D23" s="19">
        <f>B23*C23</f>
        <v>0</v>
      </c>
      <c r="P23" s="1"/>
    </row>
    <row r="24" spans="1:18" ht="15.75" thickBot="1" x14ac:dyDescent="0.3">
      <c r="A24" s="6" t="s">
        <v>43</v>
      </c>
      <c r="B24" s="42"/>
      <c r="C24" s="38"/>
      <c r="D24" s="19">
        <f>B24*C24</f>
        <v>0</v>
      </c>
      <c r="P24" s="64" t="s">
        <v>9</v>
      </c>
      <c r="Q24" s="62" t="s">
        <v>44</v>
      </c>
    </row>
    <row r="25" spans="1:18" x14ac:dyDescent="0.25">
      <c r="A25" s="6" t="s">
        <v>45</v>
      </c>
      <c r="B25" s="42"/>
      <c r="C25" s="38"/>
      <c r="D25" s="19">
        <f>B25*C25</f>
        <v>0</v>
      </c>
      <c r="K25" s="67" t="s">
        <v>46</v>
      </c>
      <c r="L25" s="68"/>
      <c r="M25" s="69"/>
      <c r="N25" s="73">
        <f>K18+D26</f>
        <v>0</v>
      </c>
      <c r="P25" s="64"/>
      <c r="Q25" s="66"/>
    </row>
    <row r="26" spans="1:18" ht="15.75" thickBot="1" x14ac:dyDescent="0.3">
      <c r="B26" s="91" t="s">
        <v>47</v>
      </c>
      <c r="C26" s="92"/>
      <c r="D26" s="16">
        <f>SUM(D22:D25)</f>
        <v>0</v>
      </c>
      <c r="K26" s="70"/>
      <c r="L26" s="71"/>
      <c r="M26" s="72"/>
      <c r="N26" s="74"/>
      <c r="P26" s="65"/>
      <c r="Q26" s="63"/>
    </row>
    <row r="27" spans="1:18" x14ac:dyDescent="0.25">
      <c r="P27" s="22" t="s">
        <v>14</v>
      </c>
      <c r="Q27" s="38">
        <v>0</v>
      </c>
    </row>
    <row r="28" spans="1:18" x14ac:dyDescent="0.25">
      <c r="A28" s="93" t="s">
        <v>48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4"/>
      <c r="P28" s="22" t="s">
        <v>16</v>
      </c>
      <c r="Q28" s="38">
        <v>0</v>
      </c>
    </row>
    <row r="29" spans="1:18" x14ac:dyDescent="0.25">
      <c r="P29" s="22" t="s">
        <v>18</v>
      </c>
      <c r="Q29" s="38">
        <v>0</v>
      </c>
    </row>
    <row r="30" spans="1:18" x14ac:dyDescent="0.25">
      <c r="B30" s="38"/>
      <c r="C30" s="95" t="s">
        <v>49</v>
      </c>
      <c r="D30" s="96"/>
      <c r="E30" s="96"/>
      <c r="P30" s="22" t="s">
        <v>19</v>
      </c>
      <c r="Q30" s="38">
        <v>0</v>
      </c>
    </row>
    <row r="31" spans="1:18" x14ac:dyDescent="0.25">
      <c r="P31" s="22" t="s">
        <v>27</v>
      </c>
      <c r="Q31" s="38"/>
    </row>
    <row r="32" spans="1:18" ht="51" x14ac:dyDescent="0.25">
      <c r="A32" s="23"/>
      <c r="B32" s="24" t="s">
        <v>50</v>
      </c>
      <c r="C32" s="97" t="s">
        <v>51</v>
      </c>
      <c r="D32" s="98"/>
      <c r="E32" s="98"/>
      <c r="F32" s="99"/>
      <c r="G32" s="25" t="s">
        <v>52</v>
      </c>
      <c r="H32" s="25" t="s">
        <v>70</v>
      </c>
      <c r="P32" s="22" t="s">
        <v>29</v>
      </c>
      <c r="Q32" s="38"/>
    </row>
    <row r="33" spans="1:17" ht="24" x14ac:dyDescent="0.25">
      <c r="A33" s="9" t="s">
        <v>53</v>
      </c>
      <c r="B33" s="26">
        <v>90</v>
      </c>
      <c r="C33" s="100">
        <v>120</v>
      </c>
      <c r="D33" s="101"/>
      <c r="E33" s="101"/>
      <c r="F33" s="102"/>
      <c r="G33" s="26">
        <v>140</v>
      </c>
      <c r="H33" s="26">
        <v>150</v>
      </c>
      <c r="P33" s="22" t="s">
        <v>31</v>
      </c>
      <c r="Q33" s="38"/>
    </row>
    <row r="34" spans="1:17" ht="15.75" thickBot="1" x14ac:dyDescent="0.3">
      <c r="P34" s="22" t="s">
        <v>33</v>
      </c>
      <c r="Q34" s="38"/>
    </row>
    <row r="35" spans="1:17" ht="30" x14ac:dyDescent="0.25">
      <c r="A35" s="27" t="s">
        <v>54</v>
      </c>
      <c r="B35" s="28" t="s">
        <v>55</v>
      </c>
      <c r="C35" s="29" t="s">
        <v>44</v>
      </c>
      <c r="D35" s="30" t="s">
        <v>23</v>
      </c>
      <c r="P35" s="22" t="s">
        <v>34</v>
      </c>
      <c r="Q35" s="38"/>
    </row>
    <row r="36" spans="1:17" x14ac:dyDescent="0.25">
      <c r="A36" s="31" t="s">
        <v>56</v>
      </c>
      <c r="B36" s="40"/>
      <c r="C36" s="14">
        <f>IF(B30&gt;10,10,B30)</f>
        <v>0</v>
      </c>
      <c r="D36" s="32">
        <f>IF(C36&gt;11,10*B36,C36*B36)</f>
        <v>0</v>
      </c>
      <c r="P36" s="22" t="s">
        <v>35</v>
      </c>
      <c r="Q36" s="38"/>
    </row>
    <row r="37" spans="1:17" x14ac:dyDescent="0.25">
      <c r="A37" s="31" t="s">
        <v>57</v>
      </c>
      <c r="B37" s="19">
        <f>B36*0.9</f>
        <v>0</v>
      </c>
      <c r="C37" s="14">
        <f>IF(B30&gt;31,20,B30-C36)</f>
        <v>0</v>
      </c>
      <c r="D37" s="32">
        <f>IF(C37&gt;31,10*C37,C37*B37)</f>
        <v>0</v>
      </c>
      <c r="P37" s="22" t="s">
        <v>37</v>
      </c>
      <c r="Q37" s="38"/>
    </row>
    <row r="38" spans="1:17" ht="15.75" thickBot="1" x14ac:dyDescent="0.3">
      <c r="A38" s="33" t="s">
        <v>58</v>
      </c>
      <c r="B38" s="19">
        <f>B36*0.8</f>
        <v>0</v>
      </c>
      <c r="C38" s="14">
        <f>IF(B30&gt;60,30,B30-(C37+C36))</f>
        <v>0</v>
      </c>
      <c r="D38" s="32">
        <f>B38*C38</f>
        <v>0</v>
      </c>
      <c r="P38" s="22" t="s">
        <v>38</v>
      </c>
      <c r="Q38" s="38"/>
    </row>
    <row r="39" spans="1:17" ht="15.75" thickBot="1" x14ac:dyDescent="0.3">
      <c r="A39" s="33" t="s">
        <v>59</v>
      </c>
      <c r="B39" s="19">
        <f>B36*0.6</f>
        <v>0</v>
      </c>
      <c r="C39" s="14">
        <f>IF(B30&gt;60, B30-(C38+C37+C36),0)</f>
        <v>0</v>
      </c>
      <c r="D39" s="32">
        <f>B39*C39</f>
        <v>0</v>
      </c>
      <c r="E39" s="75" t="s">
        <v>60</v>
      </c>
      <c r="F39" s="76"/>
      <c r="G39" s="77"/>
      <c r="H39" s="81">
        <v>0</v>
      </c>
      <c r="P39" s="22" t="s">
        <v>36</v>
      </c>
      <c r="Q39" s="6">
        <f>SUM(Q27:Q38)</f>
        <v>0</v>
      </c>
    </row>
    <row r="40" spans="1:17" ht="15.75" thickBot="1" x14ac:dyDescent="0.3">
      <c r="A40" s="83" t="s">
        <v>61</v>
      </c>
      <c r="B40" s="84"/>
      <c r="C40" s="84"/>
      <c r="D40" s="34">
        <f>SUM(D36:D39)</f>
        <v>0</v>
      </c>
      <c r="E40" s="78"/>
      <c r="F40" s="79"/>
      <c r="G40" s="80"/>
      <c r="H40" s="82"/>
      <c r="I40" s="35"/>
      <c r="J40" s="35"/>
      <c r="K40" s="85" t="s">
        <v>61</v>
      </c>
      <c r="L40" s="86"/>
      <c r="M40" s="87"/>
      <c r="N40" s="73">
        <f>D40+H39</f>
        <v>0</v>
      </c>
    </row>
    <row r="41" spans="1:17" ht="15.75" thickBot="1" x14ac:dyDescent="0.3">
      <c r="E41" s="36"/>
      <c r="G41" s="36"/>
      <c r="K41" s="88"/>
      <c r="L41" s="89"/>
      <c r="M41" s="90"/>
      <c r="N41" s="74"/>
    </row>
    <row r="42" spans="1:17" x14ac:dyDescent="0.25">
      <c r="E42" s="36"/>
      <c r="F42" s="36"/>
      <c r="G42" s="36"/>
    </row>
    <row r="43" spans="1:17" x14ac:dyDescent="0.25">
      <c r="A43" s="54" t="s">
        <v>62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103"/>
    </row>
    <row r="44" spans="1:17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7" ht="30" x14ac:dyDescent="0.25">
      <c r="B45" s="8" t="s">
        <v>63</v>
      </c>
      <c r="C45" s="8" t="s">
        <v>64</v>
      </c>
      <c r="D45" s="8" t="s">
        <v>23</v>
      </c>
    </row>
    <row r="46" spans="1:17" ht="15.75" thickBot="1" x14ac:dyDescent="0.3">
      <c r="A46" s="6" t="s">
        <v>65</v>
      </c>
      <c r="B46" s="19">
        <v>20</v>
      </c>
      <c r="C46" s="38"/>
      <c r="D46" s="19">
        <f>B46*C46</f>
        <v>0</v>
      </c>
    </row>
    <row r="47" spans="1:17" x14ac:dyDescent="0.25">
      <c r="A47" s="6" t="s">
        <v>66</v>
      </c>
      <c r="B47" s="19">
        <v>10</v>
      </c>
      <c r="C47" s="38"/>
      <c r="D47" s="19">
        <f>B47*C47</f>
        <v>0</v>
      </c>
      <c r="K47" s="104" t="s">
        <v>67</v>
      </c>
      <c r="L47" s="86"/>
      <c r="M47" s="87"/>
      <c r="N47" s="73">
        <f>D49</f>
        <v>0</v>
      </c>
    </row>
    <row r="48" spans="1:17" ht="15.75" thickBot="1" x14ac:dyDescent="0.3">
      <c r="A48" s="6" t="s">
        <v>68</v>
      </c>
      <c r="B48" s="38"/>
      <c r="C48" s="38"/>
      <c r="D48" s="19">
        <f>B48*C48</f>
        <v>0</v>
      </c>
      <c r="K48" s="88"/>
      <c r="L48" s="89"/>
      <c r="M48" s="90"/>
      <c r="N48" s="74"/>
    </row>
    <row r="49" spans="2:14" ht="15.75" thickBot="1" x14ac:dyDescent="0.3">
      <c r="B49" s="105" t="s">
        <v>67</v>
      </c>
      <c r="C49" s="106"/>
      <c r="D49" s="19">
        <f>SUM(D46:D48)</f>
        <v>0</v>
      </c>
    </row>
    <row r="50" spans="2:14" x14ac:dyDescent="0.25">
      <c r="K50" s="104" t="s">
        <v>69</v>
      </c>
      <c r="L50" s="86"/>
      <c r="M50" s="87"/>
      <c r="N50" s="73">
        <f>N40+N25+N47</f>
        <v>0</v>
      </c>
    </row>
    <row r="51" spans="2:14" ht="15.75" thickBot="1" x14ac:dyDescent="0.3">
      <c r="K51" s="88"/>
      <c r="L51" s="89"/>
      <c r="M51" s="90"/>
      <c r="N51" s="74"/>
    </row>
  </sheetData>
  <protectedRanges>
    <protectedRange sqref="Q27:Q38" name="Plage11"/>
    <protectedRange sqref="B48:C48" name="Plage10"/>
    <protectedRange sqref="C46:C48" name="Plage9"/>
    <protectedRange sqref="B30 D33:D34 D31" name="Plage8"/>
    <protectedRange sqref="B24:C25" name="Plage7"/>
    <protectedRange sqref="B22:C22" name="Plage6"/>
    <protectedRange sqref="Q8:Q19" name="Plage5"/>
    <protectedRange sqref="R5" name="Plage4"/>
    <protectedRange sqref="D6:D10" name="Plage3"/>
    <protectedRange sqref="C4:H4" name="Plage2"/>
    <protectedRange sqref="I2:J2" name="Plage1"/>
  </protectedRanges>
  <mergeCells count="37">
    <mergeCell ref="A43:N43"/>
    <mergeCell ref="K47:M48"/>
    <mergeCell ref="N47:N48"/>
    <mergeCell ref="B49:C49"/>
    <mergeCell ref="K50:M51"/>
    <mergeCell ref="N50:N51"/>
    <mergeCell ref="B26:C26"/>
    <mergeCell ref="A28:N28"/>
    <mergeCell ref="C30:E30"/>
    <mergeCell ref="C32:F32"/>
    <mergeCell ref="C33:F33"/>
    <mergeCell ref="E39:G40"/>
    <mergeCell ref="H39:H40"/>
    <mergeCell ref="A40:C40"/>
    <mergeCell ref="K40:M41"/>
    <mergeCell ref="N40:N41"/>
    <mergeCell ref="E9:G9"/>
    <mergeCell ref="E10:G10"/>
    <mergeCell ref="I18:J18"/>
    <mergeCell ref="P24:P26"/>
    <mergeCell ref="Q24:Q26"/>
    <mergeCell ref="K25:M26"/>
    <mergeCell ref="N25:N26"/>
    <mergeCell ref="R6:R7"/>
    <mergeCell ref="E7:G7"/>
    <mergeCell ref="E8:G8"/>
    <mergeCell ref="A1:N1"/>
    <mergeCell ref="A2:N2"/>
    <mergeCell ref="A3:N3"/>
    <mergeCell ref="A4:B4"/>
    <mergeCell ref="C4:H4"/>
    <mergeCell ref="A5:N5"/>
    <mergeCell ref="P5:Q5"/>
    <mergeCell ref="A6:C8"/>
    <mergeCell ref="E6:G6"/>
    <mergeCell ref="P6:P7"/>
    <mergeCell ref="Q6:Q7"/>
  </mergeCells>
  <hyperlinks>
    <hyperlink ref="C32:E32" r:id="rId1" display="communes du Grand Paris" xr:uid="{37B8B783-8AB4-4DF2-93F8-9C5ACABCA870}"/>
    <hyperlink ref="A2" r:id="rId2" display="https://www.legifrance.gouv.fr/jorf/id/JORFTEXT000045352145" xr:uid="{6BEB9F9F-97C5-4453-BFC5-16F3D397C3CE}"/>
  </hyperlinks>
  <pageMargins left="0.23622047244094491" right="0.23622047244094491" top="0.15748031496062992" bottom="0.15748031496062992" header="0.11811023622047245" footer="0.11811023622047245"/>
  <pageSetup paperSize="9" scale="68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JOUEN Elodie</dc:creator>
  <cp:lastModifiedBy>JOUEN Elodie</cp:lastModifiedBy>
  <cp:lastPrinted>2023-06-02T10:22:42Z</cp:lastPrinted>
  <dcterms:created xsi:type="dcterms:W3CDTF">2023-06-02T10:12:39Z</dcterms:created>
  <dcterms:modified xsi:type="dcterms:W3CDTF">2025-10-08T10:46:41Z</dcterms:modified>
</cp:coreProperties>
</file>