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DAPEC EP" sheetId="1" r:id="rId1"/>
    <sheet name="DEPLACEMENT EVALUATION" sheetId="2" r:id="rId2"/>
    <sheet name="TRAITEMENT FORFAITAIRE" sheetId="3" r:id="rId3"/>
  </sheets>
  <definedNames>
    <definedName name="_xlfn.IFS" hidden="1">#NAME?</definedName>
    <definedName name="_xlnm.Print_Area" localSheetId="2">'TRAITEMENT FORFAITAIRE'!$A$1:$J$50</definedName>
  </definedNames>
  <calcPr fullCalcOnLoad="1"/>
</workbook>
</file>

<file path=xl/sharedStrings.xml><?xml version="1.0" encoding="utf-8"?>
<sst xmlns="http://schemas.openxmlformats.org/spreadsheetml/2006/main" count="175" uniqueCount="147">
  <si>
    <t>Diplôme de cadre de santé</t>
  </si>
  <si>
    <t>DE d’infirmier</t>
  </si>
  <si>
    <t>DE d’infirmier anesthésiste</t>
  </si>
  <si>
    <t>DE d’infirmier de bloc opératoire</t>
  </si>
  <si>
    <t>DE de puéricultrice</t>
  </si>
  <si>
    <t>DE d’aide-soignant</t>
  </si>
  <si>
    <t>Diplôme</t>
  </si>
  <si>
    <t>FORMATION</t>
  </si>
  <si>
    <t>DE AES</t>
  </si>
  <si>
    <t>Certificat d'aptitude aux fonctions d'encadrement et de responsable d'unité d'intervention sociale (CAFERUIS)</t>
  </si>
  <si>
    <t>OUTIL N°1</t>
  </si>
  <si>
    <t xml:space="preserve">FORMATION EN CONTINUE </t>
  </si>
  <si>
    <t>A DEDUIRE  : les conges - arret maladie - reprise d'activité</t>
  </si>
  <si>
    <t>GRADE D'ORIGINE DE L'AGENT</t>
  </si>
  <si>
    <t>Forfait mensuel</t>
  </si>
  <si>
    <t>nombre de mois de la formation</t>
  </si>
  <si>
    <t>TOTAL
pour la formation</t>
  </si>
  <si>
    <t>Adjoint administratif</t>
  </si>
  <si>
    <t>Agent d'entretien qualifié</t>
  </si>
  <si>
    <t>Agent des services hospitaliers qualifié</t>
  </si>
  <si>
    <t>Aide-soignant</t>
  </si>
  <si>
    <t>Aide médico-psychologique</t>
  </si>
  <si>
    <t>Auxiliaire de puériculture</t>
  </si>
  <si>
    <t>Ouvrier principal</t>
  </si>
  <si>
    <t>Assistant de service social</t>
  </si>
  <si>
    <t>Educateur spécialisé</t>
  </si>
  <si>
    <t>Préparateur en pharmacie hospitalière</t>
  </si>
  <si>
    <t>Infirmier</t>
  </si>
  <si>
    <t>Infirmier de bloc opératoire</t>
  </si>
  <si>
    <t>Pour les autres grades</t>
  </si>
  <si>
    <t>Catégorie A</t>
  </si>
  <si>
    <t>Catégorie B</t>
  </si>
  <si>
    <t>Catégorie C</t>
  </si>
  <si>
    <t>FORMATION  &gt; 52 JOURS EN DICONTINUES</t>
  </si>
  <si>
    <t>Forfait mensuel grade d'origine de l'agent</t>
  </si>
  <si>
    <t>Nb heure mensuel temps plein</t>
  </si>
  <si>
    <t>Coût horaire</t>
  </si>
  <si>
    <t>Durée de la formation en heure</t>
  </si>
  <si>
    <t>TOTAL POUR LA FORMATION</t>
  </si>
  <si>
    <t>FORMATION  &lt;  52 JOURS</t>
  </si>
  <si>
    <t>Cout horaire</t>
  </si>
  <si>
    <t>Etablissement</t>
  </si>
  <si>
    <t>Nom, Prénom Agent</t>
  </si>
  <si>
    <t>OUTIL N°2</t>
  </si>
  <si>
    <t>Date début</t>
  </si>
  <si>
    <t>Date Fin</t>
  </si>
  <si>
    <t>Nbre jours</t>
  </si>
  <si>
    <t>FRAIS DE DEPLACEMENT</t>
  </si>
  <si>
    <t>Catégories                             (puissance fiscale du véhicule)</t>
  </si>
  <si>
    <t>Jusqu'à 2000 Km</t>
  </si>
  <si>
    <t>Nombre de Km</t>
  </si>
  <si>
    <t>Montant total</t>
  </si>
  <si>
    <t>de 2001 à
  10 000 Km</t>
  </si>
  <si>
    <t>au-delà de
  10 000 Km</t>
  </si>
  <si>
    <t>Total Déplacement Véhicule perso</t>
  </si>
  <si>
    <t>de 5 CV et moins</t>
  </si>
  <si>
    <t>de 6 et 7 CV</t>
  </si>
  <si>
    <t>de 8 CV et plus</t>
  </si>
  <si>
    <t>Total véhicule perso</t>
  </si>
  <si>
    <t>Art. 30 du décret n°92-566 du 25/06/1992 - Le paiement des indemnités kilomètriques est effectué en fonction du kilométrage parcouru par l'agent depuis le 1er janvier de chaque année.</t>
  </si>
  <si>
    <t>Aller</t>
  </si>
  <si>
    <t>Nbre</t>
  </si>
  <si>
    <t>Montant</t>
  </si>
  <si>
    <t>Retour</t>
  </si>
  <si>
    <t>Transport en commun</t>
  </si>
  <si>
    <t>SNCF 2ème classe</t>
  </si>
  <si>
    <t>SNCF 1ère classe et ou avion</t>
  </si>
  <si>
    <t>Prix unitaire</t>
  </si>
  <si>
    <t>Total</t>
  </si>
  <si>
    <t>Métro, Autocar, bus</t>
  </si>
  <si>
    <t>Taxi</t>
  </si>
  <si>
    <t>Parking, péage..</t>
  </si>
  <si>
    <t>Total déplacement</t>
  </si>
  <si>
    <t>Total trans commun</t>
  </si>
  <si>
    <t>LOCATION</t>
  </si>
  <si>
    <t>Tarif MENSUEL</t>
  </si>
  <si>
    <t>Nombre de mois</t>
  </si>
  <si>
    <t>A l'hôtel</t>
  </si>
  <si>
    <t>Nombre de nuits</t>
  </si>
  <si>
    <t>Montant Total</t>
  </si>
  <si>
    <r>
      <t>du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au 10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 (100%)</t>
    </r>
  </si>
  <si>
    <r>
      <t>du 11 au 30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 (90%)</t>
    </r>
  </si>
  <si>
    <r>
      <t>du 31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60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 (80%)</t>
    </r>
  </si>
  <si>
    <r>
      <t>à partir du 61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 (60 %)</t>
    </r>
  </si>
  <si>
    <t>Tarif</t>
  </si>
  <si>
    <t>Nombre de Repas</t>
  </si>
  <si>
    <t>Total repas</t>
  </si>
  <si>
    <t>Repas plein tarif</t>
  </si>
  <si>
    <t>Repas demi tarif</t>
  </si>
  <si>
    <t>Repas frais réels*</t>
  </si>
  <si>
    <t>En bleu, les zones à renseigner</t>
  </si>
  <si>
    <t>Total Général</t>
  </si>
  <si>
    <t xml:space="preserve">Source : </t>
  </si>
  <si>
    <t>https://www.service-public.fr/particuliers/vosdroits/F527</t>
  </si>
  <si>
    <t>Durée cursus complet</t>
  </si>
  <si>
    <t>Grade initial agent</t>
  </si>
  <si>
    <t>impact traitement 2023</t>
  </si>
  <si>
    <t>impact traitement 2024</t>
  </si>
  <si>
    <t>10 mois</t>
  </si>
  <si>
    <t>base ASH</t>
  </si>
  <si>
    <t>30 mois</t>
  </si>
  <si>
    <t>base AS</t>
  </si>
  <si>
    <t>base IDE</t>
  </si>
  <si>
    <t>20 mois</t>
  </si>
  <si>
    <t>820 H</t>
  </si>
  <si>
    <t>base ASS</t>
  </si>
  <si>
    <t>IPA en continue</t>
  </si>
  <si>
    <t>11 mois</t>
  </si>
  <si>
    <t>DESIGNATION DE L'ETABLISSEMENT :</t>
  </si>
  <si>
    <t>PERSONNE EN CHARGE DU DOSSIER + COORDONNEES :</t>
  </si>
  <si>
    <t>Ordre de priorité</t>
  </si>
  <si>
    <t>Grade de l'agent</t>
  </si>
  <si>
    <t>CPF (OUI/NON)</t>
  </si>
  <si>
    <t>Organisme de formation</t>
  </si>
  <si>
    <t>Date Début de form</t>
  </si>
  <si>
    <t xml:space="preserve">Date de fin </t>
  </si>
  <si>
    <r>
      <t xml:space="preserve">Montant prévisionnel des frais pour la </t>
    </r>
    <r>
      <rPr>
        <b/>
        <sz val="10"/>
        <color indexed="10"/>
        <rFont val="Futura Lt BT"/>
        <family val="2"/>
      </rPr>
      <t>durée totale de la formation</t>
    </r>
  </si>
  <si>
    <t>MONTANT TOTAL</t>
  </si>
  <si>
    <r>
      <t xml:space="preserve">Autres informations  : </t>
    </r>
    <r>
      <rPr>
        <sz val="9"/>
        <rFont val="Futura Lt BT"/>
        <family val="2"/>
      </rPr>
      <t xml:space="preserve">
Agent en report,
 10% fmep,
Num INSEE  pour les CPF,
num Finess pour les agents d'EHPAD</t>
    </r>
  </si>
  <si>
    <t>frais pédagogiques</t>
  </si>
  <si>
    <t>frais de déplacements</t>
  </si>
  <si>
    <t>frais de traitements</t>
  </si>
  <si>
    <t xml:space="preserve">Nombre de départ en EP financé sur l'envelope 83% en 2020 (nombre d'EP par type) : </t>
  </si>
  <si>
    <t>L'établissement atteste avoir pris connaissance des conditions de prise en charge de l'ANFH et certifie l'exactitude des renseignements fournis et la conformité des documents joints</t>
  </si>
  <si>
    <t>cachet de l'établissement</t>
  </si>
  <si>
    <t>date et signature de la direction</t>
  </si>
  <si>
    <t>le</t>
  </si>
  <si>
    <t>impact traitement 2025</t>
  </si>
  <si>
    <t>impact traitement 2026</t>
  </si>
  <si>
    <t>base mensuelle</t>
  </si>
  <si>
    <t>FRAIS DE REPAS</t>
  </si>
  <si>
    <t>Total  repas</t>
  </si>
  <si>
    <t>Total HEBERGEMENT</t>
  </si>
  <si>
    <t>Forfait repas mensuel si location</t>
  </si>
  <si>
    <t>Si location</t>
  </si>
  <si>
    <t>Si hôtel</t>
  </si>
  <si>
    <t>FRAIS D'HEBERGEMENT ( location ou nuitées hôtel)</t>
  </si>
  <si>
    <t>TRAITEMENT TOTAL 
(base forfait ANFH)</t>
  </si>
  <si>
    <t>ENSEIGNEMENT A TITRE INDICATIF</t>
  </si>
  <si>
    <t>FORMATION PARTIELLES OU AUTRES FORMATION LONGUES</t>
  </si>
  <si>
    <r>
      <t xml:space="preserve">DAPEC </t>
    </r>
    <r>
      <rPr>
        <b/>
        <sz val="26"/>
        <color indexed="9"/>
        <rFont val="Futura Md BT"/>
        <family val="2"/>
      </rPr>
      <t xml:space="preserve">ETUDES PROMOTIONNELLES </t>
    </r>
    <r>
      <rPr>
        <b/>
        <sz val="23"/>
        <color indexed="9"/>
        <rFont val="Futura Md BT"/>
        <family val="2"/>
      </rPr>
      <t xml:space="preserve">2024
</t>
    </r>
    <r>
      <rPr>
        <b/>
        <sz val="11"/>
        <color indexed="9"/>
        <rFont val="Futura Lt BT"/>
        <family val="2"/>
      </rPr>
      <t>(FONDS MUTUALISES FMEP-FQ &amp; CPF CNSA)</t>
    </r>
  </si>
  <si>
    <t>PARIS
Base 140 € par nuit</t>
  </si>
  <si>
    <t>Autres villes 
(base : 90 €)</t>
  </si>
  <si>
    <t>Grand PARIS ou ville de + de 200 000 h (base : 120 €)</t>
  </si>
  <si>
    <t>SIMULATION TRAITEMENT 2024
BASE FORFAITS ANFH</t>
  </si>
  <si>
    <t>traitement total</t>
  </si>
  <si>
    <t>Nom/prénom de l'agent (obligatoire)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</si>
</sst>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\ &quot;€&quot;"/>
    <numFmt numFmtId="170" formatCode="_-* #,##0\ &quot;€&quot;_-;\-* #,##0\ &quot;€&quot;_-;_-* &quot;-&quot;??\ &quot;€&quot;_-;_-@_-"/>
    <numFmt numFmtId="171" formatCode="0.0"/>
    <numFmt numFmtId="172" formatCode="_-* #,##0.00\ [$€-1]_-;\-* #,##0.00\ [$€-1]_-;_-* &quot;-&quot;??\ [$€-1]_-;_-@_-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\ [$€-1]_-;\-* #,##0.00\ [$€-1]_-;_-* &quot;-&quot;??\ [$€-1]_-"/>
    <numFmt numFmtId="176" formatCode="[$-40C]dddd\ d\ mmmm\ yyyy"/>
    <numFmt numFmtId="177" formatCode="dd/mm/yy;@"/>
    <numFmt numFmtId="178" formatCode="[$-40C]d\-mmm\-yy;@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11"/>
      <name val="CG Times (W1)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color indexed="9"/>
      <name val="Arial"/>
      <family val="2"/>
    </font>
    <font>
      <b/>
      <sz val="12"/>
      <color indexed="10"/>
      <name val="Futura Md BT"/>
      <family val="2"/>
    </font>
    <font>
      <sz val="5"/>
      <color indexed="17"/>
      <name val="Futura Md BT"/>
      <family val="2"/>
    </font>
    <font>
      <sz val="10"/>
      <name val="Futura Md BT"/>
      <family val="2"/>
    </font>
    <font>
      <sz val="11"/>
      <name val="Futura Md BT"/>
      <family val="2"/>
    </font>
    <font>
      <b/>
      <sz val="16"/>
      <color indexed="9"/>
      <name val="Futura Md BT"/>
      <family val="2"/>
    </font>
    <font>
      <b/>
      <sz val="12"/>
      <name val="Futura Md BT"/>
      <family val="2"/>
    </font>
    <font>
      <b/>
      <sz val="24"/>
      <color indexed="10"/>
      <name val="Futura Md BT"/>
      <family val="2"/>
    </font>
    <font>
      <sz val="16"/>
      <name val="Futura Md BT"/>
      <family val="2"/>
    </font>
    <font>
      <sz val="12"/>
      <color indexed="10"/>
      <name val="Futura Md BT"/>
      <family val="2"/>
    </font>
    <font>
      <b/>
      <sz val="10"/>
      <name val="Futura Md BT"/>
      <family val="2"/>
    </font>
    <font>
      <sz val="11"/>
      <name val="Arial"/>
      <family val="2"/>
    </font>
    <font>
      <sz val="12"/>
      <name val="Futura Md BT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vertAlign val="superscript"/>
      <sz val="9"/>
      <name val="Arial"/>
      <family val="2"/>
    </font>
    <font>
      <b/>
      <i/>
      <sz val="12"/>
      <color indexed="62"/>
      <name val="Arial"/>
      <family val="2"/>
    </font>
    <font>
      <b/>
      <sz val="26"/>
      <color indexed="9"/>
      <name val="Futura Md BT"/>
      <family val="2"/>
    </font>
    <font>
      <b/>
      <sz val="23"/>
      <color indexed="9"/>
      <name val="Futura Md BT"/>
      <family val="2"/>
    </font>
    <font>
      <b/>
      <sz val="11"/>
      <color indexed="9"/>
      <name val="Futura Lt BT"/>
      <family val="2"/>
    </font>
    <font>
      <sz val="10"/>
      <name val="Futura Lt BT"/>
      <family val="2"/>
    </font>
    <font>
      <b/>
      <sz val="16"/>
      <name val="Futura Lt BT"/>
      <family val="2"/>
    </font>
    <font>
      <b/>
      <sz val="11"/>
      <name val="Futura Lt BT"/>
      <family val="2"/>
    </font>
    <font>
      <b/>
      <sz val="10"/>
      <name val="Futura Lt BT"/>
      <family val="2"/>
    </font>
    <font>
      <b/>
      <sz val="9"/>
      <name val="Futura Lt BT"/>
      <family val="2"/>
    </font>
    <font>
      <b/>
      <sz val="10"/>
      <color indexed="10"/>
      <name val="Futura Lt BT"/>
      <family val="2"/>
    </font>
    <font>
      <sz val="9"/>
      <name val="Futura Lt BT"/>
      <family val="2"/>
    </font>
    <font>
      <sz val="11"/>
      <name val="Courier New"/>
      <family val="3"/>
    </font>
    <font>
      <sz val="12"/>
      <name val="Wingdings"/>
      <family val="0"/>
    </font>
    <font>
      <b/>
      <sz val="11"/>
      <color indexed="9"/>
      <name val="Futura Md BT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indexed="56"/>
      <name val="Calibri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i/>
      <sz val="9"/>
      <color indexed="10"/>
      <name val="Arial"/>
      <family val="2"/>
    </font>
    <font>
      <b/>
      <sz val="8"/>
      <color indexed="9"/>
      <name val="Futura Md BT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Calibri"/>
      <family val="2"/>
    </font>
    <font>
      <sz val="10.5"/>
      <color indexed="9"/>
      <name val="Calibri"/>
      <family val="0"/>
    </font>
    <font>
      <b/>
      <sz val="10.5"/>
      <color indexed="9"/>
      <name val="Calibri"/>
      <family val="0"/>
    </font>
    <font>
      <b/>
      <sz val="12"/>
      <color indexed="9"/>
      <name val="Futura Lt BT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sz val="11"/>
      <color rgb="FF002060"/>
      <name val="Calibri"/>
      <family val="2"/>
    </font>
    <font>
      <sz val="10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b/>
      <i/>
      <sz val="9"/>
      <color rgb="FFFF0000"/>
      <name val="Arial"/>
      <family val="2"/>
    </font>
    <font>
      <sz val="11"/>
      <color rgb="FFFFFFFF"/>
      <name val="Calibri"/>
      <family val="2"/>
    </font>
    <font>
      <b/>
      <sz val="8"/>
      <color theme="0"/>
      <name val="Futura Md BT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23"/>
      <color theme="0"/>
      <name val="Futura Md BT"/>
      <family val="2"/>
    </font>
    <font>
      <b/>
      <sz val="16"/>
      <color theme="0"/>
      <name val="Futura Md BT"/>
      <family val="2"/>
    </font>
    <font>
      <b/>
      <sz val="12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0" borderId="2" applyNumberFormat="0" applyFill="0" applyAlignment="0" applyProtection="0"/>
    <xf numFmtId="0" fontId="79" fillId="27" borderId="1" applyNumberFormat="0" applyAlignment="0" applyProtection="0"/>
    <xf numFmtId="175" fontId="0" fillId="0" borderId="0" applyFont="0" applyFill="0" applyBorder="0" applyAlignment="0" applyProtection="0"/>
    <xf numFmtId="0" fontId="80" fillId="28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74" fillId="0" borderId="0" applyFont="0" applyFill="0" applyBorder="0" applyAlignment="0" applyProtection="0"/>
    <xf numFmtId="164" fontId="7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74" fillId="0" borderId="0" applyFont="0" applyFill="0" applyBorder="0" applyAlignment="0" applyProtection="0"/>
    <xf numFmtId="42" fontId="74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4" fillId="30" borderId="3" applyNumberFormat="0" applyFont="0" applyAlignment="0" applyProtection="0"/>
    <xf numFmtId="9" fontId="74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26" borderId="4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2" borderId="9" applyNumberFormat="0" applyAlignment="0" applyProtection="0"/>
  </cellStyleXfs>
  <cellXfs count="290">
    <xf numFmtId="0" fontId="0" fillId="0" borderId="0" xfId="0" applyAlignment="1">
      <alignment/>
    </xf>
    <xf numFmtId="0" fontId="9" fillId="0" borderId="10" xfId="59" applyFont="1" applyFill="1" applyBorder="1" applyAlignment="1" applyProtection="1">
      <alignment vertical="center" wrapText="1"/>
      <protection/>
    </xf>
    <xf numFmtId="169" fontId="9" fillId="0" borderId="11" xfId="59" applyNumberFormat="1" applyFont="1" applyFill="1" applyBorder="1" applyAlignment="1" applyProtection="1">
      <alignment vertical="center"/>
      <protection/>
    </xf>
    <xf numFmtId="170" fontId="9" fillId="0" borderId="12" xfId="49" applyNumberFormat="1" applyFont="1" applyFill="1" applyBorder="1" applyAlignment="1" applyProtection="1">
      <alignment vertical="center"/>
      <protection/>
    </xf>
    <xf numFmtId="0" fontId="9" fillId="0" borderId="13" xfId="59" applyFont="1" applyFill="1" applyBorder="1" applyAlignment="1" applyProtection="1">
      <alignment vertical="center" wrapText="1"/>
      <protection/>
    </xf>
    <xf numFmtId="169" fontId="9" fillId="0" borderId="14" xfId="59" applyNumberFormat="1" applyFont="1" applyFill="1" applyBorder="1" applyAlignment="1" applyProtection="1">
      <alignment vertical="center"/>
      <protection/>
    </xf>
    <xf numFmtId="170" fontId="9" fillId="0" borderId="15" xfId="49" applyNumberFormat="1" applyFont="1" applyFill="1" applyBorder="1" applyAlignment="1" applyProtection="1">
      <alignment vertical="center"/>
      <protection/>
    </xf>
    <xf numFmtId="0" fontId="9" fillId="0" borderId="16" xfId="59" applyFont="1" applyFill="1" applyBorder="1" applyAlignment="1" applyProtection="1">
      <alignment vertical="center" wrapText="1"/>
      <protection/>
    </xf>
    <xf numFmtId="169" fontId="9" fillId="0" borderId="17" xfId="59" applyNumberFormat="1" applyFont="1" applyFill="1" applyBorder="1" applyAlignment="1" applyProtection="1">
      <alignment vertical="center"/>
      <protection/>
    </xf>
    <xf numFmtId="170" fontId="9" fillId="0" borderId="18" xfId="49" applyNumberFormat="1" applyFont="1" applyFill="1" applyBorder="1" applyAlignment="1" applyProtection="1">
      <alignment vertical="center"/>
      <protection/>
    </xf>
    <xf numFmtId="0" fontId="9" fillId="0" borderId="13" xfId="59" applyFont="1" applyFill="1" applyBorder="1" applyAlignment="1" applyProtection="1">
      <alignment horizontal="left" vertical="center"/>
      <protection/>
    </xf>
    <xf numFmtId="169" fontId="9" fillId="0" borderId="19" xfId="59" applyNumberFormat="1" applyFont="1" applyFill="1" applyBorder="1" applyAlignment="1" applyProtection="1">
      <alignment vertical="center"/>
      <protection/>
    </xf>
    <xf numFmtId="171" fontId="9" fillId="13" borderId="14" xfId="62" applyNumberFormat="1" applyFont="1" applyFill="1" applyBorder="1" applyAlignment="1" applyProtection="1">
      <alignment horizontal="right" vertical="center" wrapText="1"/>
      <protection locked="0"/>
    </xf>
    <xf numFmtId="172" fontId="9" fillId="0" borderId="15" xfId="59" applyNumberFormat="1" applyFont="1" applyFill="1" applyBorder="1" applyAlignment="1" applyProtection="1">
      <alignment vertical="center"/>
      <protection/>
    </xf>
    <xf numFmtId="0" fontId="9" fillId="0" borderId="16" xfId="59" applyFont="1" applyFill="1" applyBorder="1" applyAlignment="1" applyProtection="1">
      <alignment horizontal="left" vertical="center"/>
      <protection/>
    </xf>
    <xf numFmtId="169" fontId="9" fillId="0" borderId="20" xfId="59" applyNumberFormat="1" applyFont="1" applyFill="1" applyBorder="1" applyAlignment="1" applyProtection="1">
      <alignment vertical="center"/>
      <protection/>
    </xf>
    <xf numFmtId="172" fontId="9" fillId="0" borderId="18" xfId="59" applyNumberFormat="1" applyFont="1" applyFill="1" applyBorder="1" applyAlignment="1" applyProtection="1">
      <alignment vertical="center"/>
      <protection/>
    </xf>
    <xf numFmtId="0" fontId="17" fillId="0" borderId="0" xfId="54" applyFont="1" applyAlignment="1" applyProtection="1">
      <alignment vertical="center"/>
      <protection/>
    </xf>
    <xf numFmtId="0" fontId="17" fillId="0" borderId="21" xfId="54" applyFont="1" applyFill="1" applyBorder="1" applyAlignment="1" applyProtection="1">
      <alignment vertical="center"/>
      <protection/>
    </xf>
    <xf numFmtId="165" fontId="17" fillId="0" borderId="21" xfId="47" applyNumberFormat="1" applyFont="1" applyFill="1" applyBorder="1" applyAlignment="1" applyProtection="1">
      <alignment vertical="center"/>
      <protection/>
    </xf>
    <xf numFmtId="165" fontId="93" fillId="33" borderId="22" xfId="49" applyFont="1" applyFill="1" applyBorder="1" applyAlignment="1" applyProtection="1">
      <alignment vertical="center"/>
      <protection/>
    </xf>
    <xf numFmtId="165" fontId="94" fillId="0" borderId="21" xfId="33" applyNumberFormat="1" applyFont="1" applyFill="1" applyBorder="1" applyAlignment="1" applyProtection="1">
      <alignment vertical="center"/>
      <protection/>
    </xf>
    <xf numFmtId="165" fontId="75" fillId="34" borderId="22" xfId="33" applyNumberFormat="1" applyFont="1" applyFill="1" applyBorder="1" applyAlignment="1" applyProtection="1">
      <alignment vertical="center"/>
      <protection/>
    </xf>
    <xf numFmtId="0" fontId="17" fillId="0" borderId="0" xfId="54" applyFont="1" applyFill="1" applyBorder="1" applyAlignment="1" applyProtection="1">
      <alignment vertical="center"/>
      <protection/>
    </xf>
    <xf numFmtId="0" fontId="17" fillId="0" borderId="0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Border="1" applyAlignment="1" applyProtection="1">
      <alignment vertical="center"/>
      <protection/>
    </xf>
    <xf numFmtId="4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0" xfId="60" applyProtection="1">
      <alignment/>
      <protection locked="0"/>
    </xf>
    <xf numFmtId="4" fontId="3" fillId="12" borderId="21" xfId="60" applyNumberFormat="1" applyFont="1" applyFill="1" applyBorder="1" applyProtection="1">
      <alignment/>
      <protection locked="0"/>
    </xf>
    <xf numFmtId="0" fontId="0" fillId="0" borderId="0" xfId="60" applyBorder="1">
      <alignment/>
      <protection/>
    </xf>
    <xf numFmtId="4" fontId="3" fillId="0" borderId="22" xfId="60" applyNumberFormat="1" applyFont="1" applyBorder="1">
      <alignment/>
      <protection/>
    </xf>
    <xf numFmtId="0" fontId="0" fillId="0" borderId="0" xfId="60" applyBorder="1" applyProtection="1">
      <alignment/>
      <protection locked="0"/>
    </xf>
    <xf numFmtId="14" fontId="0" fillId="0" borderId="0" xfId="60" applyNumberFormat="1">
      <alignment/>
      <protection/>
    </xf>
    <xf numFmtId="4" fontId="3" fillId="0" borderId="23" xfId="60" applyNumberFormat="1" applyFont="1" applyBorder="1">
      <alignment/>
      <protection/>
    </xf>
    <xf numFmtId="4" fontId="3" fillId="0" borderId="24" xfId="60" applyNumberFormat="1" applyFont="1" applyBorder="1">
      <alignment/>
      <protection/>
    </xf>
    <xf numFmtId="4" fontId="3" fillId="0" borderId="25" xfId="60" applyNumberFormat="1" applyFont="1" applyBorder="1">
      <alignment/>
      <protection/>
    </xf>
    <xf numFmtId="0" fontId="3" fillId="0" borderId="0" xfId="60" applyFont="1" applyFill="1" applyBorder="1">
      <alignment/>
      <protection/>
    </xf>
    <xf numFmtId="4" fontId="3" fillId="0" borderId="0" xfId="60" applyNumberFormat="1" applyFont="1" applyBorder="1">
      <alignment/>
      <protection/>
    </xf>
    <xf numFmtId="0" fontId="3" fillId="0" borderId="0" xfId="60" applyFont="1" applyBorder="1">
      <alignment/>
      <protection/>
    </xf>
    <xf numFmtId="4" fontId="24" fillId="0" borderId="18" xfId="60" applyNumberFormat="1" applyFont="1" applyBorder="1">
      <alignment/>
      <protection/>
    </xf>
    <xf numFmtId="0" fontId="25" fillId="0" borderId="0" xfId="0" applyFont="1" applyBorder="1" applyAlignment="1">
      <alignment horizontal="left" vertical="center" indent="3"/>
    </xf>
    <xf numFmtId="0" fontId="24" fillId="0" borderId="0" xfId="60" applyFont="1" applyBorder="1" applyAlignment="1">
      <alignment horizontal="center"/>
      <protection/>
    </xf>
    <xf numFmtId="4" fontId="24" fillId="0" borderId="0" xfId="60" applyNumberFormat="1" applyFont="1" applyBorder="1">
      <alignment/>
      <protection/>
    </xf>
    <xf numFmtId="4" fontId="24" fillId="0" borderId="21" xfId="60" applyNumberFormat="1" applyFont="1" applyBorder="1" applyAlignment="1">
      <alignment horizontal="center"/>
      <protection/>
    </xf>
    <xf numFmtId="0" fontId="24" fillId="0" borderId="21" xfId="60" applyFont="1" applyBorder="1" applyAlignment="1">
      <alignment horizontal="center"/>
      <protection/>
    </xf>
    <xf numFmtId="4" fontId="24" fillId="0" borderId="21" xfId="60" applyNumberFormat="1" applyFont="1" applyBorder="1">
      <alignment/>
      <protection/>
    </xf>
    <xf numFmtId="4" fontId="3" fillId="0" borderId="26" xfId="60" applyNumberFormat="1" applyFont="1" applyBorder="1">
      <alignment/>
      <protection/>
    </xf>
    <xf numFmtId="4" fontId="3" fillId="0" borderId="27" xfId="60" applyNumberFormat="1" applyFont="1" applyBorder="1">
      <alignment/>
      <protection/>
    </xf>
    <xf numFmtId="2" fontId="3" fillId="12" borderId="21" xfId="60" applyNumberFormat="1" applyFont="1" applyFill="1" applyBorder="1" applyProtection="1">
      <alignment/>
      <protection locked="0"/>
    </xf>
    <xf numFmtId="2" fontId="0" fillId="12" borderId="21" xfId="60" applyNumberFormat="1" applyFill="1" applyBorder="1" applyProtection="1">
      <alignment/>
      <protection locked="0"/>
    </xf>
    <xf numFmtId="2" fontId="0" fillId="0" borderId="21" xfId="60" applyNumberFormat="1" applyBorder="1">
      <alignment/>
      <protection/>
    </xf>
    <xf numFmtId="2" fontId="3" fillId="0" borderId="21" xfId="60" applyNumberFormat="1" applyFont="1" applyBorder="1">
      <alignment/>
      <protection/>
    </xf>
    <xf numFmtId="2" fontId="24" fillId="0" borderId="21" xfId="60" applyNumberFormat="1" applyFont="1" applyBorder="1" applyAlignment="1" applyProtection="1">
      <alignment horizontal="center"/>
      <protection locked="0"/>
    </xf>
    <xf numFmtId="2" fontId="19" fillId="0" borderId="21" xfId="60" applyNumberFormat="1" applyFont="1" applyBorder="1" applyAlignment="1">
      <alignment horizontal="center"/>
      <protection/>
    </xf>
    <xf numFmtId="2" fontId="3" fillId="0" borderId="0" xfId="60" applyNumberFormat="1" applyFont="1" applyBorder="1">
      <alignment/>
      <protection/>
    </xf>
    <xf numFmtId="2" fontId="3" fillId="0" borderId="0" xfId="60" applyNumberFormat="1" applyFont="1">
      <alignment/>
      <protection/>
    </xf>
    <xf numFmtId="4" fontId="3" fillId="0" borderId="20" xfId="60" applyNumberFormat="1" applyFont="1" applyBorder="1">
      <alignment/>
      <protection/>
    </xf>
    <xf numFmtId="4" fontId="3" fillId="0" borderId="28" xfId="60" applyNumberFormat="1" applyFont="1" applyBorder="1">
      <alignment/>
      <protection/>
    </xf>
    <xf numFmtId="2" fontId="3" fillId="12" borderId="29" xfId="60" applyNumberFormat="1" applyFont="1" applyFill="1" applyBorder="1" applyProtection="1">
      <alignment/>
      <protection locked="0"/>
    </xf>
    <xf numFmtId="4" fontId="3" fillId="0" borderId="30" xfId="60" applyNumberFormat="1" applyFont="1" applyBorder="1">
      <alignment/>
      <protection/>
    </xf>
    <xf numFmtId="0" fontId="0" fillId="0" borderId="0" xfId="60" applyFill="1" applyBorder="1">
      <alignment/>
      <protection/>
    </xf>
    <xf numFmtId="0" fontId="19" fillId="0" borderId="0" xfId="60" applyFont="1" applyBorder="1">
      <alignment/>
      <protection/>
    </xf>
    <xf numFmtId="0" fontId="19" fillId="0" borderId="0" xfId="60" applyFont="1" applyFill="1" applyBorder="1" applyAlignment="1">
      <alignment vertical="center"/>
      <protection/>
    </xf>
    <xf numFmtId="0" fontId="3" fillId="12" borderId="31" xfId="60" applyFont="1" applyFill="1" applyBorder="1" applyProtection="1">
      <alignment/>
      <protection locked="0"/>
    </xf>
    <xf numFmtId="0" fontId="5" fillId="0" borderId="0" xfId="60" applyFont="1" applyBorder="1" applyAlignment="1">
      <alignment vertical="center"/>
      <protection/>
    </xf>
    <xf numFmtId="0" fontId="0" fillId="0" borderId="0" xfId="60" applyAlignment="1">
      <alignment vertical="top" wrapText="1"/>
      <protection/>
    </xf>
    <xf numFmtId="0" fontId="0" fillId="0" borderId="0" xfId="60" applyFont="1" applyBorder="1">
      <alignment/>
      <protection/>
    </xf>
    <xf numFmtId="4" fontId="0" fillId="0" borderId="0" xfId="60" applyNumberFormat="1" applyProtection="1">
      <alignment/>
      <protection/>
    </xf>
    <xf numFmtId="0" fontId="0" fillId="0" borderId="0" xfId="60" applyProtection="1">
      <alignment/>
      <protection/>
    </xf>
    <xf numFmtId="0" fontId="3" fillId="0" borderId="0" xfId="60" applyFont="1" applyProtection="1">
      <alignment/>
      <protection/>
    </xf>
    <xf numFmtId="4" fontId="3" fillId="0" borderId="0" xfId="60" applyNumberFormat="1" applyFont="1" applyProtection="1">
      <alignment/>
      <protection/>
    </xf>
    <xf numFmtId="0" fontId="0" fillId="0" borderId="0" xfId="60" applyBorder="1" applyProtection="1">
      <alignment/>
      <protection/>
    </xf>
    <xf numFmtId="0" fontId="24" fillId="0" borderId="32" xfId="60" applyFont="1" applyBorder="1" applyAlignment="1" applyProtection="1">
      <alignment horizontal="center" vertical="top" wrapText="1"/>
      <protection/>
    </xf>
    <xf numFmtId="4" fontId="24" fillId="0" borderId="33" xfId="60" applyNumberFormat="1" applyFont="1" applyBorder="1" applyAlignment="1" applyProtection="1">
      <alignment horizontal="center" vertical="top" wrapText="1"/>
      <protection/>
    </xf>
    <xf numFmtId="0" fontId="24" fillId="0" borderId="33" xfId="60" applyFont="1" applyBorder="1" applyAlignment="1" applyProtection="1">
      <alignment horizontal="center" vertical="top" wrapText="1"/>
      <protection/>
    </xf>
    <xf numFmtId="4" fontId="24" fillId="0" borderId="34" xfId="60" applyNumberFormat="1" applyFont="1" applyBorder="1" applyAlignment="1" applyProtection="1">
      <alignment horizontal="center" vertical="top" wrapText="1"/>
      <protection/>
    </xf>
    <xf numFmtId="0" fontId="24" fillId="0" borderId="0" xfId="60" applyFont="1" applyFill="1" applyBorder="1" applyAlignment="1" applyProtection="1">
      <alignment horizontal="center" vertical="top" wrapText="1"/>
      <protection/>
    </xf>
    <xf numFmtId="0" fontId="24" fillId="0" borderId="0" xfId="60" applyFont="1" applyAlignment="1" applyProtection="1">
      <alignment horizontal="center"/>
      <protection/>
    </xf>
    <xf numFmtId="0" fontId="3" fillId="0" borderId="32" xfId="60" applyFont="1" applyBorder="1" applyAlignment="1" applyProtection="1">
      <alignment wrapText="1"/>
      <protection/>
    </xf>
    <xf numFmtId="4" fontId="24" fillId="0" borderId="35" xfId="60" applyNumberFormat="1" applyFont="1" applyBorder="1" applyAlignment="1" applyProtection="1">
      <alignment horizontal="center" vertical="top" wrapText="1"/>
      <protection/>
    </xf>
    <xf numFmtId="4" fontId="19" fillId="35" borderId="30" xfId="60" applyNumberFormat="1" applyFont="1" applyFill="1" applyBorder="1" applyAlignment="1" applyProtection="1">
      <alignment vertical="center"/>
      <protection/>
    </xf>
    <xf numFmtId="0" fontId="3" fillId="0" borderId="31" xfId="60" applyFont="1" applyBorder="1" applyProtection="1">
      <alignment/>
      <protection/>
    </xf>
    <xf numFmtId="4" fontId="3" fillId="0" borderId="21" xfId="60" applyNumberFormat="1" applyFont="1" applyBorder="1" applyProtection="1">
      <alignment/>
      <protection/>
    </xf>
    <xf numFmtId="4" fontId="3" fillId="0" borderId="23" xfId="60" applyNumberFormat="1" applyFont="1" applyBorder="1" applyProtection="1">
      <alignment/>
      <protection/>
    </xf>
    <xf numFmtId="0" fontId="3" fillId="0" borderId="10" xfId="60" applyFont="1" applyBorder="1" applyProtection="1">
      <alignment/>
      <protection/>
    </xf>
    <xf numFmtId="4" fontId="24" fillId="0" borderId="0" xfId="60" applyNumberFormat="1" applyFont="1" applyBorder="1" applyAlignment="1" applyProtection="1">
      <alignment vertical="top" wrapText="1"/>
      <protection/>
    </xf>
    <xf numFmtId="0" fontId="3" fillId="0" borderId="0" xfId="60" applyFont="1" applyFill="1" applyBorder="1" applyProtection="1">
      <alignment/>
      <protection/>
    </xf>
    <xf numFmtId="0" fontId="24" fillId="0" borderId="36" xfId="60" applyFont="1" applyFill="1" applyBorder="1" applyAlignment="1" applyProtection="1">
      <alignment horizontal="center" vertical="top" wrapText="1"/>
      <protection/>
    </xf>
    <xf numFmtId="0" fontId="24" fillId="0" borderId="35" xfId="60" applyFont="1" applyBorder="1" applyAlignment="1" applyProtection="1">
      <alignment horizontal="center" vertical="top" wrapText="1"/>
      <protection/>
    </xf>
    <xf numFmtId="0" fontId="3" fillId="0" borderId="37" xfId="60" applyFont="1" applyBorder="1" applyAlignment="1" applyProtection="1">
      <alignment vertical="top" wrapText="1"/>
      <protection/>
    </xf>
    <xf numFmtId="2" fontId="3" fillId="0" borderId="23" xfId="60" applyNumberFormat="1" applyFont="1" applyBorder="1" applyProtection="1">
      <alignment/>
      <protection/>
    </xf>
    <xf numFmtId="0" fontId="3" fillId="0" borderId="37" xfId="60" applyFont="1" applyFill="1" applyBorder="1" applyAlignment="1" applyProtection="1">
      <alignment vertical="top" wrapText="1"/>
      <protection/>
    </xf>
    <xf numFmtId="0" fontId="3" fillId="0" borderId="16" xfId="60" applyFont="1" applyFill="1" applyBorder="1" applyAlignment="1" applyProtection="1">
      <alignment vertical="top" wrapText="1"/>
      <protection/>
    </xf>
    <xf numFmtId="4" fontId="24" fillId="0" borderId="38" xfId="60" applyNumberFormat="1" applyFont="1" applyBorder="1" applyAlignment="1" applyProtection="1">
      <alignment/>
      <protection/>
    </xf>
    <xf numFmtId="2" fontId="3" fillId="0" borderId="39" xfId="60" applyNumberFormat="1" applyFont="1" applyBorder="1" applyProtection="1">
      <alignment/>
      <protection/>
    </xf>
    <xf numFmtId="0" fontId="3" fillId="0" borderId="0" xfId="60" applyFont="1" applyFill="1" applyBorder="1" applyAlignment="1" applyProtection="1">
      <alignment vertical="top" wrapText="1"/>
      <protection/>
    </xf>
    <xf numFmtId="4" fontId="3" fillId="0" borderId="0" xfId="60" applyNumberFormat="1" applyFont="1" applyFill="1" applyBorder="1" applyAlignment="1" applyProtection="1">
      <alignment horizontal="center" vertical="top" wrapText="1"/>
      <protection/>
    </xf>
    <xf numFmtId="2" fontId="3" fillId="0" borderId="0" xfId="60" applyNumberFormat="1" applyFont="1" applyFill="1" applyBorder="1" applyProtection="1">
      <alignment/>
      <protection/>
    </xf>
    <xf numFmtId="4" fontId="3" fillId="0" borderId="0" xfId="60" applyNumberFormat="1" applyFont="1" applyBorder="1" applyProtection="1">
      <alignment/>
      <protection/>
    </xf>
    <xf numFmtId="0" fontId="3" fillId="0" borderId="0" xfId="60" applyFont="1" applyFill="1" applyProtection="1">
      <alignment/>
      <protection/>
    </xf>
    <xf numFmtId="4" fontId="19" fillId="36" borderId="30" xfId="60" applyNumberFormat="1" applyFont="1" applyFill="1" applyBorder="1" applyAlignment="1" applyProtection="1">
      <alignment vertical="center"/>
      <protection/>
    </xf>
    <xf numFmtId="0" fontId="0" fillId="0" borderId="0" xfId="60" applyAlignment="1" applyProtection="1">
      <alignment/>
      <protection/>
    </xf>
    <xf numFmtId="4" fontId="3" fillId="0" borderId="40" xfId="60" applyNumberFormat="1" applyFont="1" applyBorder="1" applyProtection="1">
      <alignment/>
      <protection/>
    </xf>
    <xf numFmtId="0" fontId="3" fillId="0" borderId="16" xfId="60" applyFont="1" applyBorder="1" applyProtection="1">
      <alignment/>
      <protection/>
    </xf>
    <xf numFmtId="4" fontId="24" fillId="0" borderId="38" xfId="60" applyNumberFormat="1" applyFont="1" applyBorder="1" applyProtection="1">
      <alignment/>
      <protection/>
    </xf>
    <xf numFmtId="4" fontId="3" fillId="0" borderId="39" xfId="60" applyNumberFormat="1" applyFont="1" applyBorder="1" applyProtection="1">
      <alignment/>
      <protection/>
    </xf>
    <xf numFmtId="4" fontId="24" fillId="0" borderId="39" xfId="60" applyNumberFormat="1" applyFont="1" applyBorder="1" applyProtection="1">
      <alignment/>
      <protection/>
    </xf>
    <xf numFmtId="0" fontId="0" fillId="12" borderId="0" xfId="60" applyFont="1" applyFill="1" applyProtection="1">
      <alignment/>
      <protection/>
    </xf>
    <xf numFmtId="4" fontId="5" fillId="37" borderId="39" xfId="60" applyNumberFormat="1" applyFont="1" applyFill="1" applyBorder="1" applyAlignment="1" applyProtection="1">
      <alignment vertical="center"/>
      <protection/>
    </xf>
    <xf numFmtId="0" fontId="0" fillId="0" borderId="0" xfId="60" applyFont="1" applyProtection="1">
      <alignment/>
      <protection/>
    </xf>
    <xf numFmtId="0" fontId="81" fillId="0" borderId="0" xfId="45" applyAlignment="1" applyProtection="1">
      <alignment/>
      <protection/>
    </xf>
    <xf numFmtId="0" fontId="5" fillId="0" borderId="0" xfId="60" applyFont="1" applyBorder="1" applyAlignment="1" applyProtection="1">
      <alignment horizontal="center" vertical="center"/>
      <protection/>
    </xf>
    <xf numFmtId="0" fontId="5" fillId="0" borderId="0" xfId="60" applyFont="1" applyBorder="1" applyAlignment="1" applyProtection="1">
      <alignment vertical="center"/>
      <protection/>
    </xf>
    <xf numFmtId="2" fontId="0" fillId="38" borderId="21" xfId="60" applyNumberFormat="1" applyFill="1" applyBorder="1" applyProtection="1">
      <alignment/>
      <protection locked="0"/>
    </xf>
    <xf numFmtId="0" fontId="0" fillId="0" borderId="0" xfId="54" applyProtection="1">
      <alignment/>
      <protection/>
    </xf>
    <xf numFmtId="0" fontId="12" fillId="0" borderId="13" xfId="58" applyFont="1" applyBorder="1" applyAlignment="1" applyProtection="1">
      <alignment/>
      <protection/>
    </xf>
    <xf numFmtId="0" fontId="13" fillId="0" borderId="0" xfId="58" applyFont="1" applyBorder="1" applyAlignment="1" applyProtection="1">
      <alignment/>
      <protection/>
    </xf>
    <xf numFmtId="0" fontId="14" fillId="0" borderId="0" xfId="58" applyFont="1" applyFill="1" applyBorder="1" applyAlignment="1" applyProtection="1">
      <alignment vertical="center" wrapText="1"/>
      <protection/>
    </xf>
    <xf numFmtId="0" fontId="0" fillId="0" borderId="0" xfId="54" applyFill="1" applyProtection="1">
      <alignment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9" fillId="0" borderId="0" xfId="58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58" applyFont="1" applyFill="1" applyBorder="1" applyAlignment="1" applyProtection="1">
      <alignment/>
      <protection/>
    </xf>
    <xf numFmtId="174" fontId="18" fillId="0" borderId="0" xfId="50" applyNumberFormat="1" applyFont="1" applyBorder="1" applyAlignment="1" applyProtection="1">
      <alignment/>
      <protection/>
    </xf>
    <xf numFmtId="0" fontId="9" fillId="0" borderId="0" xfId="58" applyProtection="1">
      <alignment/>
      <protection/>
    </xf>
    <xf numFmtId="0" fontId="0" fillId="0" borderId="0" xfId="54" applyFont="1" applyProtection="1">
      <alignment/>
      <protection/>
    </xf>
    <xf numFmtId="165" fontId="0" fillId="0" borderId="0" xfId="54" applyNumberFormat="1" applyProtection="1">
      <alignment/>
      <protection/>
    </xf>
    <xf numFmtId="165" fontId="0" fillId="0" borderId="0" xfId="54" applyNumberFormat="1" applyFont="1" applyProtection="1">
      <alignment/>
      <protection/>
    </xf>
    <xf numFmtId="0" fontId="19" fillId="0" borderId="0" xfId="57" applyFont="1" applyBorder="1" applyAlignment="1" applyProtection="1">
      <alignment horizontal="center" vertical="center"/>
      <protection/>
    </xf>
    <xf numFmtId="0" fontId="2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Border="1" applyAlignment="1" applyProtection="1">
      <alignment horizontal="center" vertical="center"/>
      <protection/>
    </xf>
    <xf numFmtId="0" fontId="0" fillId="0" borderId="0" xfId="54" applyFill="1" applyBorder="1" applyProtection="1">
      <alignment/>
      <protection/>
    </xf>
    <xf numFmtId="0" fontId="19" fillId="0" borderId="0" xfId="54" applyFont="1" applyFill="1" applyBorder="1" applyProtection="1">
      <alignment/>
      <protection/>
    </xf>
    <xf numFmtId="0" fontId="0" fillId="0" borderId="0" xfId="54" applyFont="1" applyFill="1" applyBorder="1" applyProtection="1">
      <alignment/>
      <protection/>
    </xf>
    <xf numFmtId="0" fontId="9" fillId="13" borderId="11" xfId="59" applyFont="1" applyFill="1" applyBorder="1" applyAlignment="1" applyProtection="1">
      <alignment vertical="center" wrapText="1"/>
      <protection locked="0"/>
    </xf>
    <xf numFmtId="0" fontId="9" fillId="13" borderId="14" xfId="59" applyFont="1" applyFill="1" applyBorder="1" applyAlignment="1" applyProtection="1">
      <alignment vertical="center" wrapText="1"/>
      <protection locked="0"/>
    </xf>
    <xf numFmtId="171" fontId="9" fillId="13" borderId="14" xfId="59" applyNumberFormat="1" applyFont="1" applyFill="1" applyBorder="1" applyAlignment="1" applyProtection="1">
      <alignment vertical="center"/>
      <protection locked="0"/>
    </xf>
    <xf numFmtId="171" fontId="9" fillId="13" borderId="17" xfId="59" applyNumberFormat="1" applyFont="1" applyFill="1" applyBorder="1" applyAlignment="1" applyProtection="1">
      <alignment vertical="center"/>
      <protection locked="0"/>
    </xf>
    <xf numFmtId="174" fontId="17" fillId="39" borderId="21" xfId="47" applyNumberFormat="1" applyFont="1" applyFill="1" applyBorder="1" applyAlignment="1" applyProtection="1">
      <alignment vertical="center"/>
      <protection locked="0"/>
    </xf>
    <xf numFmtId="0" fontId="17" fillId="39" borderId="21" xfId="54" applyFont="1" applyFill="1" applyBorder="1" applyAlignment="1" applyProtection="1">
      <alignment vertical="center"/>
      <protection locked="0"/>
    </xf>
    <xf numFmtId="0" fontId="94" fillId="6" borderId="21" xfId="33" applyFont="1" applyFill="1" applyBorder="1" applyAlignment="1" applyProtection="1">
      <alignment vertical="center"/>
      <protection locked="0"/>
    </xf>
    <xf numFmtId="4" fontId="3" fillId="0" borderId="29" xfId="60" applyNumberFormat="1" applyFont="1" applyBorder="1" applyProtection="1">
      <alignment/>
      <protection locked="0"/>
    </xf>
    <xf numFmtId="4" fontId="3" fillId="38" borderId="29" xfId="60" applyNumberFormat="1" applyFont="1" applyFill="1" applyBorder="1" applyProtection="1">
      <alignment/>
      <protection locked="0"/>
    </xf>
    <xf numFmtId="0" fontId="20" fillId="0" borderId="0" xfId="60" applyFont="1" applyProtection="1">
      <alignment/>
      <protection locked="0"/>
    </xf>
    <xf numFmtId="4" fontId="0" fillId="0" borderId="0" xfId="60" applyNumberFormat="1" applyProtection="1">
      <alignment/>
      <protection locked="0"/>
    </xf>
    <xf numFmtId="0" fontId="19" fillId="0" borderId="0" xfId="60" applyFont="1" applyProtection="1">
      <alignment/>
      <protection locked="0"/>
    </xf>
    <xf numFmtId="0" fontId="19" fillId="0" borderId="21" xfId="60" applyFont="1" applyBorder="1" applyProtection="1">
      <alignment/>
      <protection locked="0"/>
    </xf>
    <xf numFmtId="0" fontId="21" fillId="0" borderId="0" xfId="60" applyFont="1" applyProtection="1">
      <alignment/>
      <protection locked="0"/>
    </xf>
    <xf numFmtId="4" fontId="22" fillId="0" borderId="0" xfId="60" applyNumberFormat="1" applyFont="1" applyProtection="1">
      <alignment/>
      <protection locked="0"/>
    </xf>
    <xf numFmtId="0" fontId="22" fillId="0" borderId="0" xfId="60" applyFont="1" applyProtection="1">
      <alignment/>
      <protection locked="0"/>
    </xf>
    <xf numFmtId="0" fontId="95" fillId="6" borderId="0" xfId="55" applyFont="1" applyFill="1" applyAlignment="1" applyProtection="1">
      <alignment wrapText="1"/>
      <protection/>
    </xf>
    <xf numFmtId="0" fontId="96" fillId="6" borderId="0" xfId="55" applyFont="1" applyFill="1" applyProtection="1">
      <alignment/>
      <protection/>
    </xf>
    <xf numFmtId="174" fontId="96" fillId="6" borderId="0" xfId="47" applyNumberFormat="1" applyFont="1" applyFill="1" applyAlignment="1" applyProtection="1">
      <alignment/>
      <protection/>
    </xf>
    <xf numFmtId="4" fontId="24" fillId="0" borderId="0" xfId="60" applyNumberFormat="1" applyFont="1" applyBorder="1" applyAlignment="1" applyProtection="1">
      <alignment/>
      <protection/>
    </xf>
    <xf numFmtId="2" fontId="3" fillId="0" borderId="0" xfId="60" applyNumberFormat="1" applyFont="1" applyBorder="1" applyProtection="1">
      <alignment/>
      <protection/>
    </xf>
    <xf numFmtId="0" fontId="23" fillId="0" borderId="0" xfId="60" applyFont="1" applyFill="1" applyAlignment="1" applyProtection="1">
      <alignment horizontal="left"/>
      <protection/>
    </xf>
    <xf numFmtId="0" fontId="97" fillId="0" borderId="32" xfId="60" applyFont="1" applyBorder="1" applyAlignment="1" applyProtection="1">
      <alignment wrapText="1"/>
      <protection/>
    </xf>
    <xf numFmtId="0" fontId="0" fillId="0" borderId="0" xfId="60" applyFill="1">
      <alignment/>
      <protection/>
    </xf>
    <xf numFmtId="0" fontId="19" fillId="0" borderId="0" xfId="60" applyFont="1" applyFill="1" applyBorder="1">
      <alignment/>
      <protection/>
    </xf>
    <xf numFmtId="0" fontId="24" fillId="0" borderId="36" xfId="60" applyFont="1" applyBorder="1" applyAlignment="1" applyProtection="1">
      <alignment horizontal="center" vertical="top" wrapText="1"/>
      <protection/>
    </xf>
    <xf numFmtId="0" fontId="3" fillId="0" borderId="37" xfId="60" applyFont="1" applyBorder="1">
      <alignment/>
      <protection/>
    </xf>
    <xf numFmtId="0" fontId="3" fillId="0" borderId="41" xfId="60" applyFont="1" applyBorder="1">
      <alignment/>
      <protection/>
    </xf>
    <xf numFmtId="4" fontId="24" fillId="0" borderId="32" xfId="60" applyNumberFormat="1" applyFont="1" applyBorder="1" applyAlignment="1" applyProtection="1">
      <alignment horizontal="center" vertical="top" wrapText="1"/>
      <protection/>
    </xf>
    <xf numFmtId="0" fontId="24" fillId="0" borderId="35" xfId="60" applyFont="1" applyFill="1" applyBorder="1" applyAlignment="1" applyProtection="1">
      <alignment horizontal="center" vertical="top" wrapText="1"/>
      <protection/>
    </xf>
    <xf numFmtId="4" fontId="3" fillId="0" borderId="31" xfId="60" applyNumberFormat="1" applyFont="1" applyBorder="1">
      <alignment/>
      <protection/>
    </xf>
    <xf numFmtId="4" fontId="3" fillId="0" borderId="42" xfId="60" applyNumberFormat="1" applyFont="1" applyBorder="1">
      <alignment/>
      <protection/>
    </xf>
    <xf numFmtId="4" fontId="3" fillId="12" borderId="43" xfId="60" applyNumberFormat="1" applyFont="1" applyFill="1" applyBorder="1" applyProtection="1">
      <alignment/>
      <protection locked="0"/>
    </xf>
    <xf numFmtId="2" fontId="3" fillId="0" borderId="43" xfId="60" applyNumberFormat="1" applyFont="1" applyBorder="1">
      <alignment/>
      <protection/>
    </xf>
    <xf numFmtId="4" fontId="3" fillId="0" borderId="23" xfId="60" applyNumberFormat="1" applyFont="1" applyFill="1" applyBorder="1">
      <alignment/>
      <protection/>
    </xf>
    <xf numFmtId="4" fontId="3" fillId="0" borderId="25" xfId="60" applyNumberFormat="1" applyFont="1" applyFill="1" applyBorder="1">
      <alignment/>
      <protection/>
    </xf>
    <xf numFmtId="2" fontId="3" fillId="0" borderId="23" xfId="60" applyNumberFormat="1" applyFont="1" applyBorder="1">
      <alignment/>
      <protection/>
    </xf>
    <xf numFmtId="2" fontId="3" fillId="0" borderId="25" xfId="60" applyNumberFormat="1" applyFont="1" applyBorder="1">
      <alignment/>
      <protection/>
    </xf>
    <xf numFmtId="0" fontId="3" fillId="0" borderId="42" xfId="60" applyFont="1" applyBorder="1" applyProtection="1">
      <alignment/>
      <protection/>
    </xf>
    <xf numFmtId="4" fontId="3" fillId="0" borderId="25" xfId="60" applyNumberFormat="1" applyFont="1" applyBorder="1" applyProtection="1">
      <alignment/>
      <protection/>
    </xf>
    <xf numFmtId="178" fontId="3" fillId="12" borderId="21" xfId="60" applyNumberFormat="1" applyFont="1" applyFill="1" applyBorder="1" applyProtection="1">
      <alignment/>
      <protection locked="0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31" fillId="0" borderId="21" xfId="0" applyFont="1" applyBorder="1" applyAlignment="1" applyProtection="1">
      <alignment/>
      <protection locked="0"/>
    </xf>
    <xf numFmtId="0" fontId="31" fillId="0" borderId="21" xfId="0" applyFont="1" applyBorder="1" applyAlignment="1" applyProtection="1">
      <alignment horizontal="center"/>
      <protection locked="0"/>
    </xf>
    <xf numFmtId="0" fontId="31" fillId="0" borderId="21" xfId="0" applyFont="1" applyBorder="1" applyAlignment="1" applyProtection="1">
      <alignment horizontal="center" wrapText="1"/>
      <protection locked="0"/>
    </xf>
    <xf numFmtId="177" fontId="31" fillId="0" borderId="21" xfId="0" applyNumberFormat="1" applyFont="1" applyBorder="1" applyAlignment="1" applyProtection="1">
      <alignment horizontal="center"/>
      <protection locked="0"/>
    </xf>
    <xf numFmtId="3" fontId="31" fillId="0" borderId="21" xfId="0" applyNumberFormat="1" applyFont="1" applyBorder="1" applyAlignment="1" applyProtection="1">
      <alignment/>
      <protection locked="0"/>
    </xf>
    <xf numFmtId="0" fontId="31" fillId="13" borderId="23" xfId="0" applyFont="1" applyFill="1" applyBorder="1" applyAlignment="1" applyProtection="1">
      <alignment/>
      <protection locked="0"/>
    </xf>
    <xf numFmtId="0" fontId="34" fillId="18" borderId="0" xfId="0" applyFont="1" applyFill="1" applyAlignment="1">
      <alignment/>
    </xf>
    <xf numFmtId="0" fontId="31" fillId="18" borderId="0" xfId="0" applyFont="1" applyFill="1" applyAlignment="1">
      <alignment/>
    </xf>
    <xf numFmtId="0" fontId="31" fillId="18" borderId="0" xfId="0" applyFont="1" applyFill="1" applyAlignment="1" applyProtection="1">
      <alignment/>
      <protection locked="0"/>
    </xf>
    <xf numFmtId="0" fontId="34" fillId="18" borderId="0" xfId="0" applyFont="1" applyFill="1" applyAlignment="1" applyProtection="1">
      <alignment/>
      <protection locked="0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left" vertical="center" indent="2"/>
    </xf>
    <xf numFmtId="0" fontId="38" fillId="0" borderId="0" xfId="0" applyFont="1" applyAlignment="1">
      <alignment horizontal="left" vertical="center" indent="3"/>
    </xf>
    <xf numFmtId="0" fontId="3" fillId="0" borderId="0" xfId="0" applyFont="1" applyAlignment="1">
      <alignment/>
    </xf>
    <xf numFmtId="0" fontId="98" fillId="0" borderId="0" xfId="0" applyFont="1" applyAlignment="1">
      <alignment horizontal="left" vertical="center" indent="1"/>
    </xf>
    <xf numFmtId="0" fontId="39" fillId="0" borderId="0" xfId="0" applyFont="1" applyAlignment="1">
      <alignment horizontal="left" vertical="center" indent="6"/>
    </xf>
    <xf numFmtId="0" fontId="97" fillId="0" borderId="32" xfId="60" applyFont="1" applyFill="1" applyBorder="1" applyAlignment="1" applyProtection="1">
      <alignment wrapText="1"/>
      <protection/>
    </xf>
    <xf numFmtId="4" fontId="24" fillId="0" borderId="33" xfId="60" applyNumberFormat="1" applyFont="1" applyFill="1" applyBorder="1" applyAlignment="1" applyProtection="1">
      <alignment horizontal="center" vertical="top" wrapText="1"/>
      <protection/>
    </xf>
    <xf numFmtId="4" fontId="24" fillId="0" borderId="35" xfId="60" applyNumberFormat="1" applyFont="1" applyFill="1" applyBorder="1" applyAlignment="1" applyProtection="1">
      <alignment horizontal="center" vertical="top" wrapText="1"/>
      <protection/>
    </xf>
    <xf numFmtId="0" fontId="0" fillId="0" borderId="0" xfId="60" applyFill="1" applyBorder="1" applyProtection="1">
      <alignment/>
      <protection locked="0"/>
    </xf>
    <xf numFmtId="4" fontId="3" fillId="0" borderId="21" xfId="60" applyNumberFormat="1" applyFont="1" applyFill="1" applyBorder="1" applyProtection="1">
      <alignment/>
      <protection/>
    </xf>
    <xf numFmtId="4" fontId="3" fillId="0" borderId="23" xfId="60" applyNumberFormat="1" applyFont="1" applyFill="1" applyBorder="1" applyProtection="1">
      <alignment/>
      <protection/>
    </xf>
    <xf numFmtId="0" fontId="24" fillId="0" borderId="31" xfId="60" applyFont="1" applyFill="1" applyBorder="1" applyAlignment="1" applyProtection="1">
      <alignment wrapText="1"/>
      <protection/>
    </xf>
    <xf numFmtId="0" fontId="25" fillId="0" borderId="0" xfId="0" applyFont="1" applyBorder="1" applyAlignment="1">
      <alignment vertical="center"/>
    </xf>
    <xf numFmtId="4" fontId="3" fillId="12" borderId="22" xfId="60" applyNumberFormat="1" applyFont="1" applyFill="1" applyBorder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5" fillId="12" borderId="21" xfId="0" applyFont="1" applyFill="1" applyBorder="1" applyAlignment="1" applyProtection="1">
      <alignment horizontal="center" vertical="center" wrapText="1"/>
      <protection/>
    </xf>
    <xf numFmtId="0" fontId="34" fillId="12" borderId="44" xfId="0" applyFont="1" applyFill="1" applyBorder="1" applyAlignment="1" applyProtection="1">
      <alignment horizontal="center"/>
      <protection/>
    </xf>
    <xf numFmtId="3" fontId="31" fillId="0" borderId="21" xfId="0" applyNumberFormat="1" applyFont="1" applyBorder="1" applyAlignment="1" applyProtection="1">
      <alignment/>
      <protection/>
    </xf>
    <xf numFmtId="0" fontId="7" fillId="0" borderId="0" xfId="54" applyFont="1" applyBorder="1" applyAlignment="1" applyProtection="1">
      <alignment horizontal="right" vertical="center"/>
      <protection/>
    </xf>
    <xf numFmtId="0" fontId="99" fillId="25" borderId="45" xfId="59" applyFont="1" applyFill="1" applyBorder="1" applyAlignment="1" applyProtection="1">
      <alignment horizontal="center" vertical="center" wrapText="1"/>
      <protection/>
    </xf>
    <xf numFmtId="0" fontId="2" fillId="40" borderId="0" xfId="57" applyFont="1" applyFill="1" applyAlignment="1" applyProtection="1">
      <alignment horizontal="left" indent="1"/>
      <protection/>
    </xf>
    <xf numFmtId="0" fontId="0" fillId="40" borderId="0" xfId="55" applyFont="1" applyFill="1" applyAlignment="1" applyProtection="1">
      <alignment horizontal="center"/>
      <protection/>
    </xf>
    <xf numFmtId="174" fontId="0" fillId="40" borderId="0" xfId="47" applyNumberFormat="1" applyFont="1" applyFill="1" applyAlignment="1" applyProtection="1">
      <alignment/>
      <protection/>
    </xf>
    <xf numFmtId="0" fontId="0" fillId="40" borderId="0" xfId="55" applyFont="1" applyFill="1" applyAlignment="1" applyProtection="1">
      <alignment horizontal="left" vertical="center" indent="1"/>
      <protection/>
    </xf>
    <xf numFmtId="0" fontId="100" fillId="41" borderId="0" xfId="55" applyFont="1" applyFill="1" applyProtection="1">
      <alignment/>
      <protection/>
    </xf>
    <xf numFmtId="0" fontId="100" fillId="41" borderId="0" xfId="55" applyFont="1" applyFill="1" applyAlignment="1" applyProtection="1">
      <alignment wrapText="1"/>
      <protection/>
    </xf>
    <xf numFmtId="0" fontId="101" fillId="41" borderId="0" xfId="55" applyFont="1" applyFill="1" applyAlignment="1" applyProtection="1">
      <alignment wrapText="1"/>
      <protection/>
    </xf>
    <xf numFmtId="0" fontId="19" fillId="6" borderId="0" xfId="55" applyFont="1" applyFill="1" applyAlignment="1" applyProtection="1">
      <alignment wrapText="1"/>
      <protection/>
    </xf>
    <xf numFmtId="0" fontId="21" fillId="6" borderId="0" xfId="55" applyFont="1" applyFill="1" applyAlignment="1" applyProtection="1">
      <alignment horizontal="center" wrapText="1"/>
      <protection/>
    </xf>
    <xf numFmtId="174" fontId="19" fillId="6" borderId="0" xfId="47" applyNumberFormat="1" applyFont="1" applyFill="1" applyAlignment="1" applyProtection="1">
      <alignment/>
      <protection/>
    </xf>
    <xf numFmtId="0" fontId="34" fillId="12" borderId="11" xfId="0" applyFont="1" applyFill="1" applyBorder="1" applyAlignment="1" applyProtection="1">
      <alignment horizontal="center" vertical="center" wrapText="1"/>
      <protection/>
    </xf>
    <xf numFmtId="0" fontId="34" fillId="12" borderId="46" xfId="0" applyFont="1" applyFill="1" applyBorder="1" applyAlignment="1" applyProtection="1">
      <alignment horizontal="center" vertical="center" wrapText="1"/>
      <protection/>
    </xf>
    <xf numFmtId="0" fontId="34" fillId="12" borderId="47" xfId="0" applyFont="1" applyFill="1" applyBorder="1" applyAlignment="1" applyProtection="1">
      <alignment horizontal="center" vertical="center" wrapText="1"/>
      <protection/>
    </xf>
    <xf numFmtId="0" fontId="34" fillId="12" borderId="48" xfId="0" applyFont="1" applyFill="1" applyBorder="1" applyAlignment="1" applyProtection="1">
      <alignment horizontal="center" vertical="center" wrapText="1"/>
      <protection/>
    </xf>
    <xf numFmtId="0" fontId="34" fillId="12" borderId="34" xfId="0" applyFont="1" applyFill="1" applyBorder="1" applyAlignment="1" applyProtection="1">
      <alignment horizontal="center" vertical="center" wrapText="1"/>
      <protection/>
    </xf>
    <xf numFmtId="0" fontId="35" fillId="13" borderId="49" xfId="0" applyFont="1" applyFill="1" applyBorder="1" applyAlignment="1" applyProtection="1">
      <alignment horizontal="center" vertical="center" wrapText="1"/>
      <protection/>
    </xf>
    <xf numFmtId="0" fontId="35" fillId="13" borderId="5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left" wrapText="1"/>
    </xf>
    <xf numFmtId="0" fontId="102" fillId="34" borderId="0" xfId="0" applyFont="1" applyFill="1" applyAlignment="1" applyProtection="1">
      <alignment horizontal="center" wrapText="1"/>
      <protection/>
    </xf>
    <xf numFmtId="0" fontId="33" fillId="12" borderId="0" xfId="0" applyFont="1" applyFill="1" applyAlignment="1" applyProtection="1">
      <alignment horizontal="center"/>
      <protection locked="0"/>
    </xf>
    <xf numFmtId="0" fontId="34" fillId="12" borderId="51" xfId="0" applyFont="1" applyFill="1" applyBorder="1" applyAlignment="1" applyProtection="1">
      <alignment horizontal="center" vertical="center" wrapText="1"/>
      <protection/>
    </xf>
    <xf numFmtId="0" fontId="34" fillId="12" borderId="52" xfId="0" applyFont="1" applyFill="1" applyBorder="1" applyAlignment="1" applyProtection="1">
      <alignment horizontal="center" vertical="center" wrapText="1"/>
      <protection/>
    </xf>
    <xf numFmtId="0" fontId="35" fillId="12" borderId="11" xfId="0" applyFont="1" applyFill="1" applyBorder="1" applyAlignment="1" applyProtection="1">
      <alignment horizontal="center" vertical="center" wrapText="1"/>
      <protection/>
    </xf>
    <xf numFmtId="0" fontId="35" fillId="12" borderId="46" xfId="0" applyFont="1" applyFill="1" applyBorder="1" applyAlignment="1" applyProtection="1">
      <alignment horizontal="center" vertical="center" wrapText="1"/>
      <protection/>
    </xf>
    <xf numFmtId="0" fontId="5" fillId="37" borderId="38" xfId="60" applyFont="1" applyFill="1" applyBorder="1" applyAlignment="1" applyProtection="1">
      <alignment horizontal="center" vertical="center"/>
      <protection/>
    </xf>
    <xf numFmtId="0" fontId="5" fillId="37" borderId="39" xfId="60" applyFont="1" applyFill="1" applyBorder="1" applyAlignment="1" applyProtection="1">
      <alignment horizontal="center" vertical="center"/>
      <protection/>
    </xf>
    <xf numFmtId="0" fontId="27" fillId="0" borderId="0" xfId="60" applyFont="1" applyAlignment="1">
      <alignment horizontal="left" vertical="top" wrapText="1"/>
      <protection/>
    </xf>
    <xf numFmtId="4" fontId="24" fillId="0" borderId="38" xfId="60" applyNumberFormat="1" applyFont="1" applyBorder="1" applyAlignment="1" applyProtection="1">
      <alignment horizontal="center" vertical="top" wrapText="1"/>
      <protection/>
    </xf>
    <xf numFmtId="4" fontId="24" fillId="0" borderId="39" xfId="60" applyNumberFormat="1" applyFont="1" applyBorder="1" applyAlignment="1" applyProtection="1">
      <alignment horizontal="center" vertical="top" wrapText="1"/>
      <protection/>
    </xf>
    <xf numFmtId="4" fontId="24" fillId="0" borderId="0" xfId="60" applyNumberFormat="1" applyFont="1" applyFill="1" applyBorder="1" applyAlignment="1" applyProtection="1">
      <alignment horizontal="center" vertical="top" wrapText="1"/>
      <protection/>
    </xf>
    <xf numFmtId="0" fontId="23" fillId="42" borderId="0" xfId="60" applyFont="1" applyFill="1" applyAlignment="1" applyProtection="1">
      <alignment horizontal="left"/>
      <protection/>
    </xf>
    <xf numFmtId="0" fontId="19" fillId="36" borderId="38" xfId="60" applyFont="1" applyFill="1" applyBorder="1" applyAlignment="1" applyProtection="1">
      <alignment horizontal="center" vertical="center" wrapText="1"/>
      <protection/>
    </xf>
    <xf numFmtId="0" fontId="19" fillId="36" borderId="39" xfId="60" applyFont="1" applyFill="1" applyBorder="1" applyAlignment="1" applyProtection="1">
      <alignment horizontal="center" vertical="center" wrapText="1"/>
      <protection/>
    </xf>
    <xf numFmtId="0" fontId="24" fillId="0" borderId="16" xfId="60" applyFont="1" applyBorder="1" applyAlignment="1">
      <alignment horizontal="center"/>
      <protection/>
    </xf>
    <xf numFmtId="0" fontId="24" fillId="0" borderId="28" xfId="60" applyFont="1" applyBorder="1" applyAlignment="1">
      <alignment horizontal="center"/>
      <protection/>
    </xf>
    <xf numFmtId="0" fontId="24" fillId="0" borderId="53" xfId="60" applyFont="1" applyBorder="1" applyAlignment="1">
      <alignment horizontal="center"/>
      <protection/>
    </xf>
    <xf numFmtId="2" fontId="24" fillId="9" borderId="10" xfId="60" applyNumberFormat="1" applyFont="1" applyFill="1" applyBorder="1" applyAlignment="1">
      <alignment horizontal="center" vertical="center"/>
      <protection/>
    </xf>
    <xf numFmtId="0" fontId="0" fillId="9" borderId="54" xfId="60" applyFill="1" applyBorder="1" applyAlignment="1">
      <alignment vertical="center"/>
      <protection/>
    </xf>
    <xf numFmtId="0" fontId="0" fillId="9" borderId="16" xfId="60" applyFill="1" applyBorder="1" applyAlignment="1">
      <alignment vertical="center"/>
      <protection/>
    </xf>
    <xf numFmtId="0" fontId="0" fillId="9" borderId="53" xfId="60" applyFill="1" applyBorder="1" applyAlignment="1">
      <alignment vertical="center"/>
      <protection/>
    </xf>
    <xf numFmtId="4" fontId="19" fillId="9" borderId="54" xfId="60" applyNumberFormat="1" applyFont="1" applyFill="1" applyBorder="1" applyAlignment="1">
      <alignment vertical="center"/>
      <protection/>
    </xf>
    <xf numFmtId="0" fontId="19" fillId="9" borderId="53" xfId="60" applyFont="1" applyFill="1" applyBorder="1" applyAlignment="1">
      <alignment vertical="center"/>
      <protection/>
    </xf>
    <xf numFmtId="4" fontId="24" fillId="0" borderId="38" xfId="60" applyNumberFormat="1" applyFont="1" applyBorder="1" applyAlignment="1">
      <alignment horizontal="center"/>
      <protection/>
    </xf>
    <xf numFmtId="4" fontId="24" fillId="0" borderId="39" xfId="60" applyNumberFormat="1" applyFont="1" applyBorder="1" applyAlignment="1">
      <alignment horizontal="center"/>
      <protection/>
    </xf>
    <xf numFmtId="0" fontId="24" fillId="35" borderId="38" xfId="60" applyFont="1" applyFill="1" applyBorder="1" applyAlignment="1" applyProtection="1">
      <alignment horizontal="center" vertical="center"/>
      <protection/>
    </xf>
    <xf numFmtId="0" fontId="24" fillId="35" borderId="39" xfId="60" applyFont="1" applyFill="1" applyBorder="1" applyAlignment="1" applyProtection="1">
      <alignment horizontal="center" vertical="center"/>
      <protection/>
    </xf>
    <xf numFmtId="4" fontId="3" fillId="12" borderId="26" xfId="60" applyNumberFormat="1" applyFont="1" applyFill="1" applyBorder="1" applyAlignment="1" applyProtection="1">
      <alignment horizontal="center"/>
      <protection locked="0"/>
    </xf>
    <xf numFmtId="4" fontId="3" fillId="12" borderId="22" xfId="60" applyNumberFormat="1" applyFont="1" applyFill="1" applyBorder="1" applyAlignment="1" applyProtection="1">
      <alignment horizontal="center"/>
      <protection locked="0"/>
    </xf>
    <xf numFmtId="4" fontId="3" fillId="12" borderId="27" xfId="60" applyNumberFormat="1" applyFont="1" applyFill="1" applyBorder="1" applyAlignment="1" applyProtection="1">
      <alignment horizontal="center"/>
      <protection locked="0"/>
    </xf>
    <xf numFmtId="0" fontId="6" fillId="43" borderId="0" xfId="54" applyFont="1" applyFill="1" applyAlignment="1" applyProtection="1">
      <alignment horizontal="center" wrapText="1"/>
      <protection locked="0"/>
    </xf>
    <xf numFmtId="0" fontId="21" fillId="0" borderId="0" xfId="60" applyFont="1" applyBorder="1" applyAlignment="1" applyProtection="1">
      <alignment horizontal="center"/>
      <protection locked="0"/>
    </xf>
    <xf numFmtId="0" fontId="21" fillId="0" borderId="0" xfId="60" applyFont="1" applyBorder="1" applyAlignment="1" applyProtection="1">
      <alignment horizontal="center"/>
      <protection/>
    </xf>
    <xf numFmtId="0" fontId="40" fillId="44" borderId="10" xfId="58" applyFont="1" applyFill="1" applyBorder="1" applyAlignment="1" applyProtection="1">
      <alignment horizontal="center"/>
      <protection/>
    </xf>
    <xf numFmtId="0" fontId="40" fillId="44" borderId="55" xfId="58" applyFont="1" applyFill="1" applyBorder="1" applyAlignment="1" applyProtection="1">
      <alignment horizontal="center"/>
      <protection/>
    </xf>
    <xf numFmtId="0" fontId="11" fillId="25" borderId="10" xfId="58" applyFont="1" applyFill="1" applyBorder="1" applyAlignment="1" applyProtection="1">
      <alignment horizontal="center"/>
      <protection/>
    </xf>
    <xf numFmtId="0" fontId="11" fillId="25" borderId="55" xfId="58" applyFont="1" applyFill="1" applyBorder="1" applyAlignment="1" applyProtection="1">
      <alignment horizontal="center"/>
      <protection/>
    </xf>
    <xf numFmtId="0" fontId="16" fillId="0" borderId="10" xfId="59" applyFont="1" applyFill="1" applyBorder="1" applyAlignment="1" applyProtection="1">
      <alignment horizontal="center" vertical="center"/>
      <protection/>
    </xf>
    <xf numFmtId="0" fontId="16" fillId="0" borderId="55" xfId="59" applyFont="1" applyFill="1" applyBorder="1" applyAlignment="1" applyProtection="1">
      <alignment horizontal="center" vertical="center"/>
      <protection/>
    </xf>
    <xf numFmtId="0" fontId="16" fillId="0" borderId="54" xfId="59" applyFont="1" applyFill="1" applyBorder="1" applyAlignment="1" applyProtection="1">
      <alignment horizontal="center" vertical="center"/>
      <protection/>
    </xf>
    <xf numFmtId="0" fontId="103" fillId="34" borderId="0" xfId="54" applyFont="1" applyFill="1" applyAlignment="1" applyProtection="1">
      <alignment horizontal="center" vertical="center" wrapText="1"/>
      <protection/>
    </xf>
    <xf numFmtId="0" fontId="103" fillId="34" borderId="0" xfId="54" applyFont="1" applyFill="1" applyAlignment="1" applyProtection="1">
      <alignment horizontal="center" vertical="center"/>
      <protection/>
    </xf>
    <xf numFmtId="0" fontId="6" fillId="43" borderId="0" xfId="54" applyFont="1" applyFill="1" applyAlignment="1" applyProtection="1">
      <alignment horizontal="center" wrapText="1"/>
      <protection/>
    </xf>
    <xf numFmtId="0" fontId="7" fillId="0" borderId="28" xfId="54" applyFont="1" applyBorder="1" applyAlignment="1" applyProtection="1">
      <alignment horizontal="right" vertical="center"/>
      <protection/>
    </xf>
    <xf numFmtId="0" fontId="8" fillId="0" borderId="55" xfId="54" applyFont="1" applyBorder="1" applyAlignment="1" applyProtection="1">
      <alignment horizontal="center" vertical="center"/>
      <protection/>
    </xf>
    <xf numFmtId="0" fontId="11" fillId="34" borderId="10" xfId="58" applyFont="1" applyFill="1" applyBorder="1" applyAlignment="1" applyProtection="1">
      <alignment horizontal="center"/>
      <protection/>
    </xf>
    <xf numFmtId="0" fontId="11" fillId="34" borderId="55" xfId="58" applyFont="1" applyFill="1" applyBorder="1" applyAlignment="1" applyProtection="1">
      <alignment horizontal="center"/>
      <protection/>
    </xf>
    <xf numFmtId="175" fontId="94" fillId="0" borderId="19" xfId="33" applyNumberFormat="1" applyFont="1" applyFill="1" applyBorder="1" applyAlignment="1" applyProtection="1">
      <alignment horizontal="right" vertical="center"/>
      <protection/>
    </xf>
    <xf numFmtId="175" fontId="94" fillId="0" borderId="0" xfId="33" applyNumberFormat="1" applyFont="1" applyFill="1" applyBorder="1" applyAlignment="1" applyProtection="1">
      <alignment horizontal="right" vertical="center"/>
      <protection/>
    </xf>
    <xf numFmtId="175" fontId="94" fillId="0" borderId="56" xfId="33" applyNumberFormat="1" applyFont="1" applyFill="1" applyBorder="1" applyAlignment="1" applyProtection="1">
      <alignment horizontal="right" vertical="center"/>
      <protection/>
    </xf>
    <xf numFmtId="0" fontId="104" fillId="34" borderId="10" xfId="33" applyFont="1" applyFill="1" applyBorder="1" applyAlignment="1" applyProtection="1">
      <alignment horizontal="right"/>
      <protection/>
    </xf>
    <xf numFmtId="0" fontId="104" fillId="34" borderId="55" xfId="33" applyFont="1" applyFill="1" applyBorder="1" applyAlignment="1" applyProtection="1">
      <alignment horizontal="right"/>
      <protection/>
    </xf>
    <xf numFmtId="0" fontId="11" fillId="33" borderId="10" xfId="58" applyFont="1" applyFill="1" applyBorder="1" applyAlignment="1" applyProtection="1">
      <alignment horizontal="center"/>
      <protection/>
    </xf>
    <xf numFmtId="0" fontId="11" fillId="33" borderId="55" xfId="58" applyFont="1" applyFill="1" applyBorder="1" applyAlignment="1" applyProtection="1">
      <alignment horizontal="center"/>
      <protection/>
    </xf>
    <xf numFmtId="175" fontId="10" fillId="0" borderId="19" xfId="43" applyFont="1" applyFill="1" applyBorder="1" applyAlignment="1" applyProtection="1">
      <alignment horizontal="right" vertical="center"/>
      <protection/>
    </xf>
    <xf numFmtId="175" fontId="10" fillId="0" borderId="0" xfId="43" applyFont="1" applyFill="1" applyBorder="1" applyAlignment="1" applyProtection="1">
      <alignment horizontal="right" vertical="center"/>
      <protection/>
    </xf>
    <xf numFmtId="175" fontId="10" fillId="0" borderId="56" xfId="43" applyFont="1" applyFill="1" applyBorder="1" applyAlignment="1" applyProtection="1">
      <alignment horizontal="right" vertical="center"/>
      <protection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 3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Neutre" xfId="53"/>
    <cellStyle name="Normal 2" xfId="54"/>
    <cellStyle name="Normal 3" xfId="55"/>
    <cellStyle name="Normal 6" xfId="56"/>
    <cellStyle name="Normal_demandes" xfId="57"/>
    <cellStyle name="Normal_envoi ets CALCUL FRAIS D + T" xfId="58"/>
    <cellStyle name="Normal_FT" xfId="59"/>
    <cellStyle name="Normal_procédure aide_calcul_frais 2" xfId="60"/>
    <cellStyle name="Note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4</xdr:row>
      <xdr:rowOff>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19050</xdr:rowOff>
    </xdr:from>
    <xdr:to>
      <xdr:col>4</xdr:col>
      <xdr:colOff>676275</xdr:colOff>
      <xdr:row>31</xdr:row>
      <xdr:rowOff>447675</xdr:rowOff>
    </xdr:to>
    <xdr:sp>
      <xdr:nvSpPr>
        <xdr:cNvPr id="2" name="Rectangle à coins arrondis 1"/>
        <xdr:cNvSpPr>
          <a:spLocks/>
        </xdr:cNvSpPr>
      </xdr:nvSpPr>
      <xdr:spPr>
        <a:xfrm>
          <a:off x="0" y="8458200"/>
          <a:ext cx="4381500" cy="14097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 JOINDRE : 
</a:t>
          </a:r>
          <a:r>
            <a:rPr lang="en-US" cap="none" sz="1050" b="0" i="0" u="none" baseline="0">
              <a:solidFill>
                <a:srgbClr val="FFFFFF"/>
              </a:solidFill>
            </a:rPr>
            <a:t>1,</a:t>
          </a:r>
          <a:r>
            <a:rPr lang="en-US" cap="none" sz="1050" b="0" i="0" u="none" baseline="0">
              <a:solidFill>
                <a:srgbClr val="FFFFFF"/>
              </a:solidFill>
            </a:rPr>
            <a:t> o</a:t>
          </a:r>
          <a:r>
            <a:rPr lang="en-US" cap="none" sz="1050" b="0" i="0" u="none" baseline="0">
              <a:solidFill>
                <a:srgbClr val="FFFFFF"/>
              </a:solidFill>
            </a:rPr>
            <a:t>util de calcul pour les déplacements
</a:t>
          </a:r>
          <a:r>
            <a:rPr lang="en-US" cap="none" sz="1050" b="0" i="0" u="none" baseline="0">
              <a:solidFill>
                <a:srgbClr val="FFFFFF"/>
              </a:solidFill>
            </a:rPr>
            <a:t>2, convention de formation </a:t>
          </a:r>
          <a:r>
            <a:rPr lang="en-US" cap="none" sz="1050" b="1" i="0" u="none" baseline="0">
              <a:solidFill>
                <a:srgbClr val="FFFFFF"/>
              </a:solidFill>
            </a:rPr>
            <a:t>ou devis
</a:t>
          </a:r>
          <a:r>
            <a:rPr lang="en-US" cap="none" sz="1050" b="0" i="0" u="none" baseline="0">
              <a:solidFill>
                <a:srgbClr val="FFFFFF"/>
              </a:solidFill>
            </a:rPr>
            <a:t>3, attestation de report de scolarité
</a:t>
          </a:r>
          <a:r>
            <a:rPr lang="en-US" cap="none" sz="1050" b="0" i="0" u="none" baseline="0">
              <a:solidFill>
                <a:srgbClr val="FFFFFF"/>
              </a:solidFill>
            </a:rPr>
            <a:t>4, Cas 10% FMEP  uniquement : lettre de motivation
</a:t>
          </a:r>
          <a:r>
            <a:rPr lang="en-US" cap="none" sz="1050" b="0" i="0" u="none" baseline="0">
              <a:solidFill>
                <a:srgbClr val="FFFFFF"/>
              </a:solidFill>
            </a:rPr>
            <a:t>5</a:t>
          </a:r>
          <a:r>
            <a:rPr lang="en-US" cap="none" sz="1050" b="1" i="0" u="none" baseline="0">
              <a:solidFill>
                <a:srgbClr val="FFFFFF"/>
              </a:solidFill>
            </a:rPr>
            <a:t>, </a:t>
          </a:r>
          <a:r>
            <a:rPr lang="en-US" cap="none" sz="1050" b="1" i="0" u="none" baseline="0">
              <a:solidFill>
                <a:srgbClr val="FFFFFF"/>
              </a:solidFill>
            </a:rPr>
            <a:t>Le numéro INSEE pour les demandes CPF
</a:t>
          </a:r>
          <a:r>
            <a:rPr lang="en-US" cap="none" sz="1050" b="1" i="0" u="none" baseline="0">
              <a:solidFill>
                <a:srgbClr val="FFFFFF"/>
              </a:solidFill>
            </a:rPr>
            <a:t>6, Le numéro FINESS pour les agents exerçant en EHPAD
</a:t>
          </a:r>
        </a:p>
      </xdr:txBody>
    </xdr:sp>
    <xdr:clientData/>
  </xdr:twoCellAnchor>
  <xdr:twoCellAnchor>
    <xdr:from>
      <xdr:col>1</xdr:col>
      <xdr:colOff>581025</xdr:colOff>
      <xdr:row>31</xdr:row>
      <xdr:rowOff>495300</xdr:rowOff>
    </xdr:from>
    <xdr:to>
      <xdr:col>12</xdr:col>
      <xdr:colOff>266700</xdr:colOff>
      <xdr:row>33</xdr:row>
      <xdr:rowOff>161925</xdr:rowOff>
    </xdr:to>
    <xdr:sp>
      <xdr:nvSpPr>
        <xdr:cNvPr id="3" name="AutoShape 148"/>
        <xdr:cNvSpPr>
          <a:spLocks/>
        </xdr:cNvSpPr>
      </xdr:nvSpPr>
      <xdr:spPr>
        <a:xfrm>
          <a:off x="1057275" y="9915525"/>
          <a:ext cx="10525125" cy="495300"/>
        </a:xfrm>
        <a:prstGeom prst="flowChartAlternateProcess">
          <a:avLst/>
        </a:prstGeom>
        <a:solidFill>
          <a:srgbClr val="17365D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DATE LIMITE DE RECEPTION DES DOSSIERS
</a:t>
          </a:r>
          <a:r>
            <a:rPr lang="en-US" cap="none" sz="1200" b="1" i="0" u="none" baseline="0">
              <a:solidFill>
                <a:srgbClr val="FFFFFF"/>
              </a:solidFill>
            </a:rPr>
            <a:t>1ER RECENSEMENT: 24 octobre 2023  2EME RECENSEMENT: 16 mai 2024
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1600200</xdr:colOff>
      <xdr:row>0</xdr:row>
      <xdr:rowOff>581025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</xdr:row>
      <xdr:rowOff>0</xdr:rowOff>
    </xdr:from>
    <xdr:to>
      <xdr:col>11</xdr:col>
      <xdr:colOff>695325</xdr:colOff>
      <xdr:row>4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28600"/>
          <a:ext cx="1447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0</xdr:col>
      <xdr:colOff>457200</xdr:colOff>
      <xdr:row>3</xdr:row>
      <xdr:rowOff>47625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19050</xdr:rowOff>
    </xdr:from>
    <xdr:to>
      <xdr:col>3</xdr:col>
      <xdr:colOff>1238250</xdr:colOff>
      <xdr:row>2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90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34</xdr:row>
      <xdr:rowOff>76200</xdr:rowOff>
    </xdr:from>
    <xdr:to>
      <xdr:col>8</xdr:col>
      <xdr:colOff>247650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6105525" y="7696200"/>
          <a:ext cx="3067050" cy="1314450"/>
        </a:xfrm>
        <a:prstGeom prst="rect">
          <a:avLst/>
        </a:prstGeom>
        <a:solidFill>
          <a:srgbClr val="B7DEE8"/>
        </a:soli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 AUTOMATISE POUR 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les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formations en continue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renseigner le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mois en face du grade d'origine de l'agent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les formations en discontinues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supérieures à 52 jours : les cases roses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inférieures à 52 jours : la case bleue
</a:t>
          </a:r>
        </a:p>
      </xdr:txBody>
    </xdr:sp>
    <xdr:clientData/>
  </xdr:twoCellAnchor>
  <xdr:twoCellAnchor>
    <xdr:from>
      <xdr:col>2</xdr:col>
      <xdr:colOff>666750</xdr:colOff>
      <xdr:row>20</xdr:row>
      <xdr:rowOff>0</xdr:rowOff>
    </xdr:from>
    <xdr:to>
      <xdr:col>5</xdr:col>
      <xdr:colOff>9525</xdr:colOff>
      <xdr:row>35</xdr:row>
      <xdr:rowOff>76200</xdr:rowOff>
    </xdr:to>
    <xdr:sp>
      <xdr:nvSpPr>
        <xdr:cNvPr id="3" name="Connecteur droit avec flèche 3"/>
        <xdr:cNvSpPr>
          <a:spLocks/>
        </xdr:cNvSpPr>
      </xdr:nvSpPr>
      <xdr:spPr>
        <a:xfrm flipH="1" flipV="1">
          <a:off x="4276725" y="4953000"/>
          <a:ext cx="2286000" cy="2933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1143000</xdr:colOff>
      <xdr:row>40</xdr:row>
      <xdr:rowOff>85725</xdr:rowOff>
    </xdr:from>
    <xdr:to>
      <xdr:col>5</xdr:col>
      <xdr:colOff>0</xdr:colOff>
      <xdr:row>40</xdr:row>
      <xdr:rowOff>85725</xdr:rowOff>
    </xdr:to>
    <xdr:sp>
      <xdr:nvSpPr>
        <xdr:cNvPr id="4" name="Connecteur droit avec flèche 4"/>
        <xdr:cNvSpPr>
          <a:spLocks/>
        </xdr:cNvSpPr>
      </xdr:nvSpPr>
      <xdr:spPr>
        <a:xfrm flipH="1" flipV="1">
          <a:off x="5648325" y="8905875"/>
          <a:ext cx="904875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1209675</xdr:colOff>
      <xdr:row>40</xdr:row>
      <xdr:rowOff>123825</xdr:rowOff>
    </xdr:from>
    <xdr:to>
      <xdr:col>5</xdr:col>
      <xdr:colOff>0</xdr:colOff>
      <xdr:row>43</xdr:row>
      <xdr:rowOff>161925</xdr:rowOff>
    </xdr:to>
    <xdr:sp>
      <xdr:nvSpPr>
        <xdr:cNvPr id="5" name="Connecteur droit avec flèche 5"/>
        <xdr:cNvSpPr>
          <a:spLocks/>
        </xdr:cNvSpPr>
      </xdr:nvSpPr>
      <xdr:spPr>
        <a:xfrm flipH="1">
          <a:off x="5715000" y="8943975"/>
          <a:ext cx="838200" cy="6286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40</xdr:row>
      <xdr:rowOff>190500</xdr:rowOff>
    </xdr:from>
    <xdr:to>
      <xdr:col>4</xdr:col>
      <xdr:colOff>790575</xdr:colOff>
      <xdr:row>48</xdr:row>
      <xdr:rowOff>114300</xdr:rowOff>
    </xdr:to>
    <xdr:sp>
      <xdr:nvSpPr>
        <xdr:cNvPr id="6" name="Connecteur droit avec flèche 6"/>
        <xdr:cNvSpPr>
          <a:spLocks/>
        </xdr:cNvSpPr>
      </xdr:nvSpPr>
      <xdr:spPr>
        <a:xfrm flipH="1">
          <a:off x="5638800" y="9010650"/>
          <a:ext cx="904875" cy="16002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46</xdr:row>
      <xdr:rowOff>95250</xdr:rowOff>
    </xdr:from>
    <xdr:to>
      <xdr:col>8</xdr:col>
      <xdr:colOff>285750</xdr:colOff>
      <xdr:row>49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6153150" y="10144125"/>
          <a:ext cx="3057525" cy="571500"/>
        </a:xfrm>
        <a:prstGeom prst="rect">
          <a:avLst/>
        </a:prstGeom>
        <a:solidFill>
          <a:srgbClr val="E6B9B8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les établissements ne disposant pas de lien entre la base RH et Gesform evolution, le bulletin de paie de l'agent est à joindre.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3</xdr:row>
      <xdr:rowOff>47625</xdr:rowOff>
    </xdr:to>
    <xdr:pic>
      <xdr:nvPicPr>
        <xdr:cNvPr id="8" name="Imag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00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14</xdr:row>
      <xdr:rowOff>161925</xdr:rowOff>
    </xdr:from>
    <xdr:to>
      <xdr:col>10</xdr:col>
      <xdr:colOff>76200</xdr:colOff>
      <xdr:row>34</xdr:row>
      <xdr:rowOff>57150</xdr:rowOff>
    </xdr:to>
    <xdr:pic>
      <xdr:nvPicPr>
        <xdr:cNvPr id="9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3257550"/>
          <a:ext cx="442912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rvice-public.fr/particuliers/vosdroits/F527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7.140625" style="0" customWidth="1"/>
    <col min="2" max="2" width="24.421875" style="0" customWidth="1"/>
    <col min="3" max="3" width="12.57421875" style="0" customWidth="1"/>
    <col min="4" max="4" width="11.421875" style="0" customWidth="1"/>
    <col min="5" max="5" width="17.28125" style="0" customWidth="1"/>
    <col min="6" max="6" width="14.7109375" style="0" customWidth="1"/>
    <col min="7" max="7" width="13.140625" style="0" customWidth="1"/>
    <col min="8" max="8" width="12.8515625" style="0" customWidth="1"/>
    <col min="9" max="9" width="15.57421875" style="0" customWidth="1"/>
    <col min="10" max="10" width="15.140625" style="0" customWidth="1"/>
    <col min="11" max="11" width="12.421875" style="0" customWidth="1"/>
    <col min="12" max="12" width="13.00390625" style="0" customWidth="1"/>
    <col min="13" max="13" width="27.7109375" style="0" customWidth="1"/>
  </cols>
  <sheetData>
    <row r="1" spans="1:13" s="176" customFormat="1" ht="48" customHeight="1">
      <c r="A1" s="232" t="s">
        <v>140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06"/>
      <c r="M1" s="206"/>
    </row>
    <row r="2" spans="1:13" s="176" customFormat="1" ht="13.5" customHeight="1">
      <c r="A2" s="207"/>
      <c r="B2" s="206"/>
      <c r="C2" s="206"/>
      <c r="D2" s="206"/>
      <c r="E2" s="207"/>
      <c r="F2" s="207"/>
      <c r="G2" s="207"/>
      <c r="H2" s="207"/>
      <c r="I2" s="207"/>
      <c r="J2" s="206"/>
      <c r="K2" s="206"/>
      <c r="L2" s="206"/>
      <c r="M2" s="206"/>
    </row>
    <row r="3" spans="1:13" s="176" customFormat="1" ht="22.5" customHeight="1">
      <c r="A3" s="208" t="s">
        <v>108</v>
      </c>
      <c r="B3" s="208"/>
      <c r="C3" s="208"/>
      <c r="D3" s="208"/>
      <c r="E3" s="233"/>
      <c r="F3" s="233"/>
      <c r="G3" s="233"/>
      <c r="H3" s="233"/>
      <c r="I3" s="233"/>
      <c r="J3" s="233"/>
      <c r="K3" s="233"/>
      <c r="L3" s="206"/>
      <c r="M3" s="206"/>
    </row>
    <row r="4" spans="1:13" s="176" customFormat="1" ht="9.75" customHeight="1">
      <c r="A4" s="206"/>
      <c r="B4" s="206"/>
      <c r="C4" s="208"/>
      <c r="D4" s="208"/>
      <c r="E4" s="208"/>
      <c r="F4" s="206"/>
      <c r="G4" s="206"/>
      <c r="H4" s="206"/>
      <c r="I4" s="206"/>
      <c r="J4" s="206"/>
      <c r="K4" s="206"/>
      <c r="L4" s="206"/>
      <c r="M4" s="206"/>
    </row>
    <row r="5" spans="1:13" s="176" customFormat="1" ht="23.25" customHeight="1">
      <c r="A5" s="208" t="s">
        <v>109</v>
      </c>
      <c r="B5" s="208"/>
      <c r="C5" s="208"/>
      <c r="D5" s="208"/>
      <c r="E5" s="208"/>
      <c r="F5" s="233"/>
      <c r="G5" s="233"/>
      <c r="H5" s="233"/>
      <c r="I5" s="233"/>
      <c r="J5" s="233"/>
      <c r="K5" s="233"/>
      <c r="L5" s="233"/>
      <c r="M5" s="206"/>
    </row>
    <row r="6" spans="1:13" s="176" customFormat="1" ht="13.5" thickBo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</row>
    <row r="7" spans="1:13" s="177" customFormat="1" ht="26.25" customHeight="1">
      <c r="A7" s="234" t="s">
        <v>110</v>
      </c>
      <c r="B7" s="224" t="s">
        <v>146</v>
      </c>
      <c r="C7" s="224" t="s">
        <v>111</v>
      </c>
      <c r="D7" s="236" t="s">
        <v>112</v>
      </c>
      <c r="E7" s="224" t="s">
        <v>6</v>
      </c>
      <c r="F7" s="224" t="s">
        <v>113</v>
      </c>
      <c r="G7" s="224" t="s">
        <v>114</v>
      </c>
      <c r="H7" s="224" t="s">
        <v>115</v>
      </c>
      <c r="I7" s="226" t="s">
        <v>116</v>
      </c>
      <c r="J7" s="227"/>
      <c r="K7" s="228"/>
      <c r="L7" s="224" t="s">
        <v>117</v>
      </c>
      <c r="M7" s="229" t="s">
        <v>118</v>
      </c>
    </row>
    <row r="8" spans="1:13" s="176" customFormat="1" ht="45.75" customHeight="1">
      <c r="A8" s="235"/>
      <c r="B8" s="225"/>
      <c r="C8" s="225"/>
      <c r="D8" s="237"/>
      <c r="E8" s="225"/>
      <c r="F8" s="225"/>
      <c r="G8" s="225"/>
      <c r="H8" s="225"/>
      <c r="I8" s="209" t="s">
        <v>119</v>
      </c>
      <c r="J8" s="209" t="s">
        <v>120</v>
      </c>
      <c r="K8" s="209" t="s">
        <v>121</v>
      </c>
      <c r="L8" s="225"/>
      <c r="M8" s="230"/>
    </row>
    <row r="9" spans="1:13" s="176" customFormat="1" ht="25.5" customHeight="1">
      <c r="A9" s="210">
        <v>1</v>
      </c>
      <c r="B9" s="178"/>
      <c r="C9" s="179"/>
      <c r="D9" s="179"/>
      <c r="E9" s="180"/>
      <c r="F9" s="178"/>
      <c r="G9" s="181"/>
      <c r="H9" s="181"/>
      <c r="I9" s="182"/>
      <c r="J9" s="182"/>
      <c r="K9" s="182"/>
      <c r="L9" s="211">
        <f>SUM(I9:K9)</f>
        <v>0</v>
      </c>
      <c r="M9" s="183"/>
    </row>
    <row r="10" spans="1:13" s="176" customFormat="1" ht="25.5" customHeight="1">
      <c r="A10" s="210">
        <v>2</v>
      </c>
      <c r="B10" s="178"/>
      <c r="C10" s="179"/>
      <c r="D10" s="179"/>
      <c r="E10" s="180"/>
      <c r="F10" s="178"/>
      <c r="G10" s="181"/>
      <c r="H10" s="181"/>
      <c r="I10" s="182"/>
      <c r="J10" s="182"/>
      <c r="K10" s="182"/>
      <c r="L10" s="211">
        <f aca="true" t="shared" si="0" ref="L10:L23">SUM(I10:K10)</f>
        <v>0</v>
      </c>
      <c r="M10" s="183"/>
    </row>
    <row r="11" spans="1:13" s="176" customFormat="1" ht="25.5" customHeight="1">
      <c r="A11" s="210">
        <v>3</v>
      </c>
      <c r="B11" s="178"/>
      <c r="C11" s="179"/>
      <c r="D11" s="179"/>
      <c r="E11" s="180"/>
      <c r="F11" s="178"/>
      <c r="G11" s="181"/>
      <c r="H11" s="181"/>
      <c r="I11" s="182"/>
      <c r="J11" s="182"/>
      <c r="K11" s="182"/>
      <c r="L11" s="211">
        <f t="shared" si="0"/>
        <v>0</v>
      </c>
      <c r="M11" s="183"/>
    </row>
    <row r="12" spans="1:13" s="176" customFormat="1" ht="25.5" customHeight="1">
      <c r="A12" s="210">
        <v>4</v>
      </c>
      <c r="B12" s="178"/>
      <c r="C12" s="179"/>
      <c r="D12" s="179"/>
      <c r="E12" s="180"/>
      <c r="F12" s="178"/>
      <c r="G12" s="181"/>
      <c r="H12" s="181"/>
      <c r="I12" s="182"/>
      <c r="J12" s="182"/>
      <c r="K12" s="182"/>
      <c r="L12" s="211">
        <f t="shared" si="0"/>
        <v>0</v>
      </c>
      <c r="M12" s="183"/>
    </row>
    <row r="13" spans="1:13" s="176" customFormat="1" ht="25.5" customHeight="1">
      <c r="A13" s="210">
        <v>5</v>
      </c>
      <c r="B13" s="178"/>
      <c r="C13" s="179"/>
      <c r="D13" s="179"/>
      <c r="E13" s="180"/>
      <c r="F13" s="178"/>
      <c r="G13" s="181"/>
      <c r="H13" s="181"/>
      <c r="I13" s="182"/>
      <c r="J13" s="182"/>
      <c r="K13" s="182"/>
      <c r="L13" s="211">
        <f t="shared" si="0"/>
        <v>0</v>
      </c>
      <c r="M13" s="183"/>
    </row>
    <row r="14" spans="1:13" s="176" customFormat="1" ht="25.5" customHeight="1">
      <c r="A14" s="210">
        <v>6</v>
      </c>
      <c r="B14" s="178"/>
      <c r="C14" s="179"/>
      <c r="D14" s="179"/>
      <c r="E14" s="180"/>
      <c r="F14" s="178"/>
      <c r="G14" s="181"/>
      <c r="H14" s="181"/>
      <c r="I14" s="182"/>
      <c r="J14" s="182"/>
      <c r="K14" s="182"/>
      <c r="L14" s="211">
        <f t="shared" si="0"/>
        <v>0</v>
      </c>
      <c r="M14" s="183"/>
    </row>
    <row r="15" spans="1:13" s="176" customFormat="1" ht="25.5" customHeight="1">
      <c r="A15" s="210">
        <v>7</v>
      </c>
      <c r="B15" s="178"/>
      <c r="C15" s="179"/>
      <c r="D15" s="179"/>
      <c r="E15" s="180"/>
      <c r="F15" s="178"/>
      <c r="G15" s="181"/>
      <c r="H15" s="181"/>
      <c r="I15" s="182"/>
      <c r="J15" s="182"/>
      <c r="K15" s="182"/>
      <c r="L15" s="211">
        <f t="shared" si="0"/>
        <v>0</v>
      </c>
      <c r="M15" s="183"/>
    </row>
    <row r="16" spans="1:13" s="176" customFormat="1" ht="25.5" customHeight="1">
      <c r="A16" s="210">
        <v>8</v>
      </c>
      <c r="B16" s="178"/>
      <c r="C16" s="179"/>
      <c r="D16" s="179"/>
      <c r="E16" s="180"/>
      <c r="F16" s="178"/>
      <c r="G16" s="181"/>
      <c r="H16" s="181"/>
      <c r="I16" s="182"/>
      <c r="J16" s="182"/>
      <c r="K16" s="182"/>
      <c r="L16" s="211">
        <f t="shared" si="0"/>
        <v>0</v>
      </c>
      <c r="M16" s="183"/>
    </row>
    <row r="17" spans="1:13" s="176" customFormat="1" ht="25.5" customHeight="1">
      <c r="A17" s="210">
        <v>9</v>
      </c>
      <c r="B17" s="178"/>
      <c r="C17" s="179"/>
      <c r="D17" s="179"/>
      <c r="E17" s="180"/>
      <c r="F17" s="178"/>
      <c r="G17" s="181"/>
      <c r="H17" s="181"/>
      <c r="I17" s="182"/>
      <c r="J17" s="182"/>
      <c r="K17" s="182"/>
      <c r="L17" s="211">
        <f t="shared" si="0"/>
        <v>0</v>
      </c>
      <c r="M17" s="183"/>
    </row>
    <row r="18" spans="1:13" s="176" customFormat="1" ht="25.5" customHeight="1">
      <c r="A18" s="210">
        <v>10</v>
      </c>
      <c r="B18" s="178"/>
      <c r="C18" s="179"/>
      <c r="D18" s="179"/>
      <c r="E18" s="180"/>
      <c r="F18" s="178"/>
      <c r="G18" s="181"/>
      <c r="H18" s="181"/>
      <c r="I18" s="182"/>
      <c r="J18" s="182"/>
      <c r="K18" s="182"/>
      <c r="L18" s="211">
        <f t="shared" si="0"/>
        <v>0</v>
      </c>
      <c r="M18" s="183"/>
    </row>
    <row r="19" spans="1:13" s="176" customFormat="1" ht="25.5" customHeight="1">
      <c r="A19" s="210">
        <v>11</v>
      </c>
      <c r="B19" s="178"/>
      <c r="C19" s="179"/>
      <c r="D19" s="179"/>
      <c r="E19" s="180"/>
      <c r="F19" s="178"/>
      <c r="G19" s="181"/>
      <c r="H19" s="181"/>
      <c r="I19" s="182"/>
      <c r="J19" s="182"/>
      <c r="K19" s="182"/>
      <c r="L19" s="211">
        <f t="shared" si="0"/>
        <v>0</v>
      </c>
      <c r="M19" s="183"/>
    </row>
    <row r="20" spans="1:13" s="176" customFormat="1" ht="25.5" customHeight="1">
      <c r="A20" s="210">
        <v>12</v>
      </c>
      <c r="B20" s="178"/>
      <c r="C20" s="179"/>
      <c r="D20" s="179"/>
      <c r="E20" s="180"/>
      <c r="F20" s="178"/>
      <c r="G20" s="181"/>
      <c r="H20" s="181"/>
      <c r="I20" s="182"/>
      <c r="J20" s="182"/>
      <c r="K20" s="182"/>
      <c r="L20" s="211">
        <f t="shared" si="0"/>
        <v>0</v>
      </c>
      <c r="M20" s="183"/>
    </row>
    <row r="21" spans="1:13" s="176" customFormat="1" ht="25.5" customHeight="1">
      <c r="A21" s="210">
        <v>13</v>
      </c>
      <c r="B21" s="178"/>
      <c r="C21" s="179"/>
      <c r="D21" s="179"/>
      <c r="E21" s="180"/>
      <c r="F21" s="178"/>
      <c r="G21" s="181"/>
      <c r="H21" s="181"/>
      <c r="I21" s="182"/>
      <c r="J21" s="182"/>
      <c r="K21" s="182"/>
      <c r="L21" s="211">
        <f t="shared" si="0"/>
        <v>0</v>
      </c>
      <c r="M21" s="183"/>
    </row>
    <row r="22" spans="1:13" s="176" customFormat="1" ht="25.5" customHeight="1">
      <c r="A22" s="210">
        <v>14</v>
      </c>
      <c r="B22" s="178"/>
      <c r="C22" s="179"/>
      <c r="D22" s="179"/>
      <c r="E22" s="180"/>
      <c r="F22" s="178"/>
      <c r="G22" s="181"/>
      <c r="H22" s="181"/>
      <c r="I22" s="182"/>
      <c r="J22" s="182"/>
      <c r="K22" s="182"/>
      <c r="L22" s="211">
        <f t="shared" si="0"/>
        <v>0</v>
      </c>
      <c r="M22" s="183"/>
    </row>
    <row r="23" spans="1:13" s="176" customFormat="1" ht="25.5" customHeight="1">
      <c r="A23" s="210">
        <v>15</v>
      </c>
      <c r="B23" s="178"/>
      <c r="C23" s="179"/>
      <c r="D23" s="179"/>
      <c r="E23" s="180"/>
      <c r="F23" s="178"/>
      <c r="G23" s="181"/>
      <c r="H23" s="181"/>
      <c r="I23" s="182"/>
      <c r="J23" s="182"/>
      <c r="K23" s="182"/>
      <c r="L23" s="211">
        <f t="shared" si="0"/>
        <v>0</v>
      </c>
      <c r="M23" s="183"/>
    </row>
    <row r="24" s="176" customFormat="1" ht="25.5" customHeight="1"/>
    <row r="25" spans="1:13" s="176" customFormat="1" ht="41.25" customHeight="1">
      <c r="A25" s="184" t="s">
        <v>122</v>
      </c>
      <c r="B25" s="185"/>
      <c r="C25" s="184"/>
      <c r="D25" s="184"/>
      <c r="E25" s="184"/>
      <c r="F25" s="186"/>
      <c r="G25" s="186"/>
      <c r="H25" s="187"/>
      <c r="I25" s="186"/>
      <c r="J25" s="186"/>
      <c r="K25" s="186"/>
      <c r="L25" s="186"/>
      <c r="M25" s="186"/>
    </row>
    <row r="26" spans="1:8" s="176" customFormat="1" ht="12.75">
      <c r="A26" s="188"/>
      <c r="B26" s="188"/>
      <c r="C26" s="188"/>
      <c r="D26" s="188"/>
      <c r="E26" s="188"/>
      <c r="G26" s="188"/>
      <c r="H26" s="188"/>
    </row>
    <row r="27" spans="6:13" ht="26.25" customHeight="1">
      <c r="F27" s="189"/>
      <c r="I27" s="231" t="s">
        <v>123</v>
      </c>
      <c r="J27" s="231"/>
      <c r="K27" s="231"/>
      <c r="L27" s="231"/>
      <c r="M27" s="231"/>
    </row>
    <row r="28" spans="9:13" ht="12.75">
      <c r="I28" s="190" t="s">
        <v>124</v>
      </c>
      <c r="J28" s="191"/>
      <c r="K28" s="191"/>
      <c r="L28" s="191"/>
      <c r="M28" s="191"/>
    </row>
    <row r="29" spans="9:13" ht="12.75">
      <c r="I29" s="190" t="s">
        <v>125</v>
      </c>
      <c r="J29" s="191"/>
      <c r="K29" s="191"/>
      <c r="L29" s="191"/>
      <c r="M29" s="191"/>
    </row>
    <row r="30" spans="9:13" ht="12.75">
      <c r="I30" s="190" t="s">
        <v>126</v>
      </c>
      <c r="J30" s="191"/>
      <c r="K30" s="191"/>
      <c r="L30" s="191"/>
      <c r="M30" s="191"/>
    </row>
    <row r="31" spans="9:13" ht="12.75">
      <c r="I31" s="191"/>
      <c r="J31" s="191"/>
      <c r="K31" s="191"/>
      <c r="L31" s="191"/>
      <c r="M31" s="191"/>
    </row>
    <row r="32" spans="1:13" ht="50.25" customHeight="1">
      <c r="A32" s="192"/>
      <c r="I32" s="191"/>
      <c r="J32" s="191"/>
      <c r="K32" s="191"/>
      <c r="L32" s="191"/>
      <c r="M32" s="191"/>
    </row>
    <row r="33" ht="15">
      <c r="A33" s="193"/>
    </row>
    <row r="34" ht="15">
      <c r="A34" s="193"/>
    </row>
    <row r="35" spans="1:4" ht="15">
      <c r="A35" s="193"/>
      <c r="C35" s="194"/>
      <c r="D35" s="194"/>
    </row>
    <row r="36" ht="15">
      <c r="A36" s="193"/>
    </row>
    <row r="37" ht="15">
      <c r="A37" s="193"/>
    </row>
    <row r="38" ht="15">
      <c r="A38" s="193"/>
    </row>
    <row r="39" ht="15">
      <c r="A39" s="193"/>
    </row>
    <row r="40" ht="15">
      <c r="A40" s="193"/>
    </row>
    <row r="41" spans="1:2" ht="15">
      <c r="A41" s="193"/>
      <c r="B41" s="195"/>
    </row>
    <row r="42" ht="15">
      <c r="A42" s="193"/>
    </row>
    <row r="43" ht="15">
      <c r="A43" s="193"/>
    </row>
    <row r="44" ht="15">
      <c r="A44" s="193"/>
    </row>
    <row r="45" ht="15">
      <c r="A45" s="193"/>
    </row>
    <row r="46" ht="15">
      <c r="A46" s="193"/>
    </row>
    <row r="47" ht="15">
      <c r="A47" s="193"/>
    </row>
    <row r="48" ht="15">
      <c r="A48" s="193"/>
    </row>
    <row r="49" ht="15">
      <c r="A49" s="193"/>
    </row>
    <row r="50" ht="15">
      <c r="A50" s="193"/>
    </row>
    <row r="51" ht="15">
      <c r="A51" s="193"/>
    </row>
    <row r="52" ht="15">
      <c r="A52" s="193"/>
    </row>
    <row r="53" ht="15">
      <c r="A53" s="193"/>
    </row>
    <row r="54" ht="15">
      <c r="A54" s="193"/>
    </row>
    <row r="55" ht="15">
      <c r="A55" s="193"/>
    </row>
    <row r="56" ht="15">
      <c r="A56" s="193"/>
    </row>
    <row r="57" ht="15">
      <c r="A57" s="193"/>
    </row>
    <row r="58" ht="15">
      <c r="A58" s="193"/>
    </row>
    <row r="59" ht="15">
      <c r="A59" s="193"/>
    </row>
    <row r="60" ht="15">
      <c r="A60" s="193"/>
    </row>
    <row r="61" ht="15">
      <c r="A61" s="193"/>
    </row>
    <row r="63" ht="15">
      <c r="A63" s="192"/>
    </row>
    <row r="64" ht="15">
      <c r="A64" s="196"/>
    </row>
    <row r="65" ht="15">
      <c r="A65" s="196"/>
    </row>
    <row r="66" ht="15">
      <c r="A66" s="196"/>
    </row>
    <row r="67" ht="15">
      <c r="A67" s="196"/>
    </row>
  </sheetData>
  <sheetProtection password="9AB3" sheet="1"/>
  <mergeCells count="15">
    <mergeCell ref="I27:M27"/>
    <mergeCell ref="A1:K1"/>
    <mergeCell ref="E3:K3"/>
    <mergeCell ref="F5:L5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L8"/>
    <mergeCell ref="M7:M8"/>
  </mergeCells>
  <printOptions horizontalCentered="1" verticalCentered="1"/>
  <pageMargins left="0.25" right="0.25" top="0.75" bottom="0.75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="85" zoomScaleNormal="85" zoomScalePageLayoutView="0" workbookViewId="0" topLeftCell="A1">
      <selection activeCell="I41" sqref="I41"/>
    </sheetView>
  </sheetViews>
  <sheetFormatPr defaultColWidth="11.421875" defaultRowHeight="12.75"/>
  <cols>
    <col min="1" max="1" width="25.00390625" style="27" customWidth="1"/>
    <col min="2" max="3" width="9.421875" style="26" customWidth="1"/>
    <col min="4" max="4" width="10.28125" style="26" customWidth="1"/>
    <col min="5" max="5" width="13.00390625" style="26" customWidth="1"/>
    <col min="6" max="6" width="14.421875" style="27" customWidth="1"/>
    <col min="7" max="7" width="13.00390625" style="27" customWidth="1"/>
    <col min="8" max="9" width="11.421875" style="27" customWidth="1"/>
    <col min="10" max="10" width="10.140625" style="27" customWidth="1"/>
    <col min="11" max="11" width="12.8515625" style="27" customWidth="1"/>
    <col min="12" max="12" width="11.421875" style="27" customWidth="1"/>
    <col min="13" max="13" width="10.00390625" style="27" customWidth="1"/>
    <col min="14" max="14" width="15.140625" style="27" customWidth="1"/>
    <col min="15" max="15" width="8.8515625" style="27" customWidth="1"/>
    <col min="16" max="16" width="9.57421875" style="27" customWidth="1"/>
    <col min="17" max="16384" width="11.421875" style="27" customWidth="1"/>
  </cols>
  <sheetData>
    <row r="1" spans="1:11" s="28" customFormat="1" ht="18">
      <c r="A1" s="144" t="s">
        <v>41</v>
      </c>
      <c r="B1" s="260"/>
      <c r="C1" s="261"/>
      <c r="D1" s="145"/>
      <c r="E1" s="145"/>
      <c r="G1" s="146" t="s">
        <v>42</v>
      </c>
      <c r="I1" s="260"/>
      <c r="J1" s="262"/>
      <c r="K1" s="261"/>
    </row>
    <row r="2" spans="1:9" s="28" customFormat="1" ht="12.75">
      <c r="A2" s="263" t="s">
        <v>43</v>
      </c>
      <c r="B2" s="263"/>
      <c r="C2" s="263"/>
      <c r="D2" s="263"/>
      <c r="E2" s="145"/>
      <c r="G2" s="147" t="s">
        <v>44</v>
      </c>
      <c r="H2" s="147" t="s">
        <v>45</v>
      </c>
      <c r="I2" s="147" t="s">
        <v>46</v>
      </c>
    </row>
    <row r="3" spans="1:9" s="28" customFormat="1" ht="12.75">
      <c r="A3" s="263"/>
      <c r="B3" s="263"/>
      <c r="C3" s="263"/>
      <c r="D3" s="263"/>
      <c r="E3" s="145"/>
      <c r="G3" s="175"/>
      <c r="H3" s="175"/>
      <c r="I3" s="29"/>
    </row>
    <row r="4" spans="1:16" s="150" customFormat="1" ht="11.25">
      <c r="A4" s="148"/>
      <c r="B4" s="149"/>
      <c r="C4" s="149"/>
      <c r="D4" s="149"/>
      <c r="E4" s="149"/>
      <c r="N4" s="264"/>
      <c r="O4" s="264"/>
      <c r="P4" s="264"/>
    </row>
    <row r="5" spans="1:16" s="69" customFormat="1" ht="12.75">
      <c r="A5" s="244" t="s">
        <v>47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N5" s="265"/>
      <c r="O5" s="265"/>
      <c r="P5" s="265"/>
    </row>
    <row r="6" spans="1:16" s="69" customFormat="1" ht="13.5" thickBot="1">
      <c r="A6" s="70"/>
      <c r="B6" s="71"/>
      <c r="C6" s="71"/>
      <c r="D6" s="71"/>
      <c r="E6" s="71"/>
      <c r="F6" s="70"/>
      <c r="G6" s="70"/>
      <c r="H6" s="70"/>
      <c r="I6" s="70"/>
      <c r="J6" s="70"/>
      <c r="K6" s="70"/>
      <c r="N6" s="72"/>
      <c r="O6" s="72"/>
      <c r="P6" s="72"/>
    </row>
    <row r="7" spans="1:16" s="69" customFormat="1" ht="48">
      <c r="A7" s="160" t="s">
        <v>48</v>
      </c>
      <c r="B7" s="163" t="s">
        <v>49</v>
      </c>
      <c r="C7" s="75" t="s">
        <v>50</v>
      </c>
      <c r="D7" s="89" t="s">
        <v>51</v>
      </c>
      <c r="E7" s="163" t="s">
        <v>52</v>
      </c>
      <c r="F7" s="75" t="s">
        <v>50</v>
      </c>
      <c r="G7" s="89" t="s">
        <v>51</v>
      </c>
      <c r="H7" s="76" t="s">
        <v>53</v>
      </c>
      <c r="I7" s="75" t="s">
        <v>50</v>
      </c>
      <c r="J7" s="75" t="s">
        <v>51</v>
      </c>
      <c r="K7" s="164" t="s">
        <v>54</v>
      </c>
      <c r="O7" s="77"/>
      <c r="P7" s="77"/>
    </row>
    <row r="8" spans="1:19" ht="12.75">
      <c r="A8" s="161" t="s">
        <v>55</v>
      </c>
      <c r="B8" s="165">
        <v>0.32</v>
      </c>
      <c r="C8" s="29"/>
      <c r="D8" s="169">
        <f>B8*C8</f>
        <v>0</v>
      </c>
      <c r="E8" s="165">
        <v>0.4</v>
      </c>
      <c r="F8" s="29"/>
      <c r="G8" s="171">
        <f>E8*F8</f>
        <v>0</v>
      </c>
      <c r="H8" s="31">
        <v>0.23</v>
      </c>
      <c r="I8" s="29"/>
      <c r="J8" s="52">
        <f>H8*I8</f>
        <v>0</v>
      </c>
      <c r="K8" s="34">
        <f>D8+G8+J8</f>
        <v>0</v>
      </c>
      <c r="O8" s="32"/>
      <c r="P8" s="30"/>
      <c r="S8" s="33"/>
    </row>
    <row r="9" spans="1:19" ht="12.75">
      <c r="A9" s="161" t="s">
        <v>56</v>
      </c>
      <c r="B9" s="165">
        <v>0.41</v>
      </c>
      <c r="C9" s="29"/>
      <c r="D9" s="169">
        <f>B9*C9</f>
        <v>0</v>
      </c>
      <c r="E9" s="165">
        <v>0.51</v>
      </c>
      <c r="F9" s="29"/>
      <c r="G9" s="171">
        <f>E9*F9</f>
        <v>0</v>
      </c>
      <c r="H9" s="31">
        <v>0.3</v>
      </c>
      <c r="I9" s="29"/>
      <c r="J9" s="52">
        <f>H9*I9</f>
        <v>0</v>
      </c>
      <c r="K9" s="34">
        <f>D9+G9+J9</f>
        <v>0</v>
      </c>
      <c r="O9" s="32"/>
      <c r="P9" s="30"/>
      <c r="S9" s="33"/>
    </row>
    <row r="10" spans="1:19" ht="13.5" thickBot="1">
      <c r="A10" s="162" t="s">
        <v>57</v>
      </c>
      <c r="B10" s="166">
        <v>0.45</v>
      </c>
      <c r="C10" s="167"/>
      <c r="D10" s="170">
        <f>B10*C10</f>
        <v>0</v>
      </c>
      <c r="E10" s="166">
        <v>0.55</v>
      </c>
      <c r="F10" s="167"/>
      <c r="G10" s="172">
        <f>E10*F10</f>
        <v>0</v>
      </c>
      <c r="H10" s="35">
        <v>0.32</v>
      </c>
      <c r="I10" s="167"/>
      <c r="J10" s="168">
        <f>H10*I10</f>
        <v>0</v>
      </c>
      <c r="K10" s="36">
        <f>D10+G10+J10</f>
        <v>0</v>
      </c>
      <c r="O10" s="32"/>
      <c r="P10" s="30"/>
      <c r="S10" s="33"/>
    </row>
    <row r="11" spans="1:19" ht="15.75" customHeight="1" thickBot="1">
      <c r="A11" s="37"/>
      <c r="B11" s="38"/>
      <c r="C11" s="38"/>
      <c r="D11" s="38"/>
      <c r="E11" s="38"/>
      <c r="F11" s="38"/>
      <c r="G11" s="39"/>
      <c r="H11" s="247" t="s">
        <v>58</v>
      </c>
      <c r="I11" s="248"/>
      <c r="J11" s="249"/>
      <c r="K11" s="40">
        <f>SUM(K8:K10)</f>
        <v>0</v>
      </c>
      <c r="O11" s="32"/>
      <c r="P11" s="30"/>
      <c r="S11" s="33"/>
    </row>
    <row r="12" spans="1:19" ht="15.75" customHeight="1">
      <c r="A12" s="204" t="s">
        <v>59</v>
      </c>
      <c r="B12" s="38"/>
      <c r="C12" s="38"/>
      <c r="D12" s="38"/>
      <c r="E12" s="38"/>
      <c r="F12" s="38"/>
      <c r="G12" s="39"/>
      <c r="H12" s="42"/>
      <c r="I12" s="42"/>
      <c r="J12" s="42"/>
      <c r="K12" s="43"/>
      <c r="O12" s="32"/>
      <c r="P12" s="30"/>
      <c r="S12" s="33"/>
    </row>
    <row r="13" spans="1:19" ht="12.75">
      <c r="A13" s="41"/>
      <c r="B13" s="38"/>
      <c r="C13" s="38"/>
      <c r="D13" s="38"/>
      <c r="E13" s="38"/>
      <c r="F13" s="38"/>
      <c r="G13" s="39"/>
      <c r="H13" s="39"/>
      <c r="I13" s="42"/>
      <c r="J13" s="42"/>
      <c r="K13" s="43"/>
      <c r="N13" s="30"/>
      <c r="O13" s="32"/>
      <c r="P13" s="30"/>
      <c r="S13" s="33"/>
    </row>
    <row r="14" spans="1:19" ht="12.75">
      <c r="A14" s="37"/>
      <c r="B14" s="38"/>
      <c r="C14" s="38"/>
      <c r="D14" s="38"/>
      <c r="E14" s="44" t="s">
        <v>60</v>
      </c>
      <c r="F14" s="44" t="s">
        <v>61</v>
      </c>
      <c r="G14" s="45" t="s">
        <v>62</v>
      </c>
      <c r="H14" s="45" t="s">
        <v>63</v>
      </c>
      <c r="I14" s="45" t="s">
        <v>61</v>
      </c>
      <c r="J14" s="45" t="s">
        <v>62</v>
      </c>
      <c r="K14" s="44" t="s">
        <v>51</v>
      </c>
      <c r="N14" s="30"/>
      <c r="O14" s="32"/>
      <c r="P14" s="30"/>
      <c r="S14" s="33"/>
    </row>
    <row r="15" spans="1:16" ht="12.75">
      <c r="A15" s="46" t="s">
        <v>64</v>
      </c>
      <c r="B15" s="47" t="s">
        <v>65</v>
      </c>
      <c r="C15" s="48"/>
      <c r="D15" s="48"/>
      <c r="E15" s="49"/>
      <c r="F15" s="50"/>
      <c r="G15" s="51">
        <f>E15*F15</f>
        <v>0</v>
      </c>
      <c r="H15" s="49"/>
      <c r="I15" s="49"/>
      <c r="J15" s="52">
        <f>H15*I15</f>
        <v>0</v>
      </c>
      <c r="K15" s="52">
        <f>G15+J15</f>
        <v>0</v>
      </c>
      <c r="N15" s="30"/>
      <c r="O15" s="32"/>
      <c r="P15" s="30"/>
    </row>
    <row r="16" spans="1:16" ht="12.75">
      <c r="A16" s="38"/>
      <c r="B16" s="47" t="s">
        <v>66</v>
      </c>
      <c r="C16" s="48"/>
      <c r="D16" s="48"/>
      <c r="E16" s="49"/>
      <c r="F16" s="50"/>
      <c r="G16" s="51">
        <f>E16*F16</f>
        <v>0</v>
      </c>
      <c r="H16" s="49"/>
      <c r="I16" s="49"/>
      <c r="J16" s="52">
        <f>H16*I16</f>
        <v>0</v>
      </c>
      <c r="K16" s="52">
        <f>G16+J16</f>
        <v>0</v>
      </c>
      <c r="N16" s="30"/>
      <c r="O16" s="32"/>
      <c r="P16" s="30"/>
    </row>
    <row r="17" spans="1:16" ht="12.75">
      <c r="A17" s="38"/>
      <c r="B17" s="47"/>
      <c r="C17" s="48"/>
      <c r="D17" s="48"/>
      <c r="E17" s="53" t="s">
        <v>67</v>
      </c>
      <c r="F17" s="54" t="s">
        <v>61</v>
      </c>
      <c r="G17" s="54" t="s">
        <v>68</v>
      </c>
      <c r="H17" s="55"/>
      <c r="I17" s="55"/>
      <c r="J17" s="55"/>
      <c r="K17" s="55"/>
      <c r="N17" s="30"/>
      <c r="O17" s="32"/>
      <c r="P17" s="30"/>
    </row>
    <row r="18" spans="1:16" ht="12.75">
      <c r="A18" s="38"/>
      <c r="B18" s="47" t="s">
        <v>69</v>
      </c>
      <c r="C18" s="48"/>
      <c r="D18" s="48"/>
      <c r="E18" s="49"/>
      <c r="F18" s="50"/>
      <c r="G18" s="51">
        <f>E18*F18</f>
        <v>0</v>
      </c>
      <c r="H18" s="55"/>
      <c r="I18" s="55"/>
      <c r="J18" s="55"/>
      <c r="K18" s="56"/>
      <c r="N18" s="30"/>
      <c r="O18" s="32"/>
      <c r="P18" s="30"/>
    </row>
    <row r="19" spans="1:16" ht="13.5" thickBot="1">
      <c r="A19" s="38"/>
      <c r="B19" s="47" t="s">
        <v>70</v>
      </c>
      <c r="C19" s="48"/>
      <c r="D19" s="48"/>
      <c r="E19" s="49"/>
      <c r="F19" s="114"/>
      <c r="G19" s="51">
        <f>E19*F19</f>
        <v>0</v>
      </c>
      <c r="H19" s="55"/>
      <c r="I19" s="55"/>
      <c r="J19" s="55"/>
      <c r="K19" s="56"/>
      <c r="N19" s="30"/>
      <c r="O19" s="32"/>
      <c r="P19" s="30"/>
    </row>
    <row r="20" spans="1:16" ht="13.5" thickBot="1">
      <c r="A20" s="38"/>
      <c r="B20" s="57" t="s">
        <v>71</v>
      </c>
      <c r="C20" s="58"/>
      <c r="D20" s="58"/>
      <c r="E20" s="59"/>
      <c r="F20" s="114"/>
      <c r="G20" s="51">
        <f>E20</f>
        <v>0</v>
      </c>
      <c r="H20" s="55"/>
      <c r="I20" s="55"/>
      <c r="J20" s="250" t="s">
        <v>72</v>
      </c>
      <c r="K20" s="251"/>
      <c r="L20" s="254">
        <f>K11+G21</f>
        <v>0</v>
      </c>
      <c r="N20" s="30"/>
      <c r="O20" s="32"/>
      <c r="P20" s="30"/>
    </row>
    <row r="21" spans="1:16" ht="13.5" thickBot="1">
      <c r="A21" s="38"/>
      <c r="E21" s="256" t="s">
        <v>73</v>
      </c>
      <c r="F21" s="257"/>
      <c r="G21" s="60">
        <f>SUM(G18:G20)+K15+K16</f>
        <v>0</v>
      </c>
      <c r="H21" s="43"/>
      <c r="I21" s="39"/>
      <c r="J21" s="252"/>
      <c r="K21" s="253"/>
      <c r="L21" s="255"/>
      <c r="N21" s="61"/>
      <c r="O21" s="62"/>
      <c r="P21" s="62"/>
    </row>
    <row r="23" spans="1:16" ht="12.75">
      <c r="A23" s="244" t="s">
        <v>136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N23" s="61"/>
      <c r="O23" s="62"/>
      <c r="P23" s="62"/>
    </row>
    <row r="24" spans="1:16" s="158" customFormat="1" ht="13.5" thickBo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N24" s="61"/>
      <c r="O24" s="159"/>
      <c r="P24" s="159"/>
    </row>
    <row r="25" spans="1:16" ht="26.25" customHeight="1" thickBot="1">
      <c r="A25" s="79"/>
      <c r="B25" s="74" t="s">
        <v>75</v>
      </c>
      <c r="C25" s="74" t="s">
        <v>76</v>
      </c>
      <c r="D25" s="80" t="s">
        <v>51</v>
      </c>
      <c r="E25" s="78"/>
      <c r="F25" s="155"/>
      <c r="G25" s="69"/>
      <c r="H25" s="154"/>
      <c r="I25" s="155"/>
      <c r="J25" s="70"/>
      <c r="K25" s="70"/>
      <c r="L25" s="69"/>
      <c r="N25" s="30"/>
      <c r="O25" s="32"/>
      <c r="P25" s="30"/>
    </row>
    <row r="26" spans="1:16" ht="20.25" customHeight="1" thickBot="1">
      <c r="A26" s="173" t="s">
        <v>74</v>
      </c>
      <c r="B26" s="167"/>
      <c r="C26" s="167"/>
      <c r="D26" s="174">
        <f>B26*C26</f>
        <v>0</v>
      </c>
      <c r="E26" s="78"/>
      <c r="F26" s="155"/>
      <c r="G26" s="69"/>
      <c r="H26" s="154"/>
      <c r="I26" s="155"/>
      <c r="J26" s="258" t="s">
        <v>132</v>
      </c>
      <c r="K26" s="259"/>
      <c r="L26" s="81">
        <f>D26+C34+F34+I34</f>
        <v>0</v>
      </c>
      <c r="N26" s="30"/>
      <c r="O26" s="32"/>
      <c r="P26" s="30"/>
    </row>
    <row r="27" spans="1:16" ht="13.5" thickBot="1">
      <c r="A27" s="96"/>
      <c r="B27" s="97"/>
      <c r="C27" s="87"/>
      <c r="D27" s="98"/>
      <c r="E27" s="99"/>
      <c r="F27" s="69"/>
      <c r="G27" s="69"/>
      <c r="H27" s="69"/>
      <c r="I27" s="100"/>
      <c r="J27" s="70"/>
      <c r="K27" s="70"/>
      <c r="L27" s="69"/>
      <c r="N27" s="30"/>
      <c r="O27" s="32"/>
      <c r="P27" s="30"/>
    </row>
    <row r="28" spans="1:16" ht="27.75" customHeight="1" thickBot="1">
      <c r="A28" s="85"/>
      <c r="B28" s="241" t="s">
        <v>141</v>
      </c>
      <c r="C28" s="242"/>
      <c r="D28" s="86"/>
      <c r="E28" s="241" t="s">
        <v>143</v>
      </c>
      <c r="F28" s="242"/>
      <c r="G28" s="86"/>
      <c r="H28" s="241" t="s">
        <v>142</v>
      </c>
      <c r="I28" s="242"/>
      <c r="J28" s="87"/>
      <c r="K28" s="87"/>
      <c r="L28" s="69"/>
      <c r="N28" s="30"/>
      <c r="O28" s="32"/>
      <c r="P28" s="30"/>
    </row>
    <row r="29" spans="1:16" ht="24">
      <c r="A29" s="88" t="s">
        <v>77</v>
      </c>
      <c r="B29" s="73" t="s">
        <v>78</v>
      </c>
      <c r="C29" s="89" t="s">
        <v>79</v>
      </c>
      <c r="D29" s="86"/>
      <c r="E29" s="73" t="s">
        <v>78</v>
      </c>
      <c r="F29" s="89" t="s">
        <v>79</v>
      </c>
      <c r="G29" s="69"/>
      <c r="H29" s="73" t="s">
        <v>78</v>
      </c>
      <c r="I29" s="89" t="s">
        <v>79</v>
      </c>
      <c r="J29" s="243"/>
      <c r="K29" s="243"/>
      <c r="L29" s="70"/>
      <c r="N29" s="30"/>
      <c r="O29" s="32"/>
      <c r="P29" s="30"/>
    </row>
    <row r="30" spans="1:16" ht="13.5" customHeight="1">
      <c r="A30" s="90" t="s">
        <v>80</v>
      </c>
      <c r="B30" s="64"/>
      <c r="C30" s="91">
        <f>140*B30</f>
        <v>0</v>
      </c>
      <c r="D30" s="68"/>
      <c r="E30" s="64"/>
      <c r="F30" s="91">
        <f>120*E30</f>
        <v>0</v>
      </c>
      <c r="G30" s="69"/>
      <c r="H30" s="64"/>
      <c r="I30" s="91">
        <f>(90*H30)</f>
        <v>0</v>
      </c>
      <c r="J30" s="87"/>
      <c r="K30" s="87"/>
      <c r="L30" s="28"/>
      <c r="N30" s="30"/>
      <c r="O30" s="32"/>
      <c r="P30" s="30"/>
    </row>
    <row r="31" spans="1:16" ht="12.75" customHeight="1">
      <c r="A31" s="90" t="s">
        <v>81</v>
      </c>
      <c r="B31" s="64"/>
      <c r="C31" s="91">
        <f>(140*0.9)*B31</f>
        <v>0</v>
      </c>
      <c r="D31" s="68"/>
      <c r="E31" s="64"/>
      <c r="F31" s="91">
        <f>(120*0.9)*E31</f>
        <v>0</v>
      </c>
      <c r="G31" s="69"/>
      <c r="H31" s="64"/>
      <c r="I31" s="91">
        <f>(90*0.9)*H31</f>
        <v>0</v>
      </c>
      <c r="J31" s="87"/>
      <c r="K31" s="87"/>
      <c r="L31" s="69"/>
      <c r="N31" s="30"/>
      <c r="O31" s="32"/>
      <c r="P31" s="30"/>
    </row>
    <row r="32" spans="1:16" ht="16.5" customHeight="1">
      <c r="A32" s="92" t="s">
        <v>82</v>
      </c>
      <c r="B32" s="64"/>
      <c r="C32" s="91">
        <f>(140*0.8)*B32</f>
        <v>0</v>
      </c>
      <c r="D32" s="68"/>
      <c r="E32" s="64"/>
      <c r="F32" s="91">
        <f>(120*0.8)*E32</f>
        <v>0</v>
      </c>
      <c r="G32" s="69"/>
      <c r="H32" s="64"/>
      <c r="I32" s="91">
        <f>(90*0.8)*H32</f>
        <v>0</v>
      </c>
      <c r="J32" s="70"/>
      <c r="K32" s="70"/>
      <c r="L32" s="69"/>
      <c r="N32" s="30"/>
      <c r="O32" s="32"/>
      <c r="P32" s="30"/>
    </row>
    <row r="33" spans="1:16" ht="15.75" customHeight="1" thickBot="1">
      <c r="A33" s="92" t="s">
        <v>83</v>
      </c>
      <c r="B33" s="64"/>
      <c r="C33" s="91">
        <f>(140*0.6)*B33</f>
        <v>0</v>
      </c>
      <c r="D33" s="69"/>
      <c r="E33" s="64"/>
      <c r="F33" s="91">
        <f>(120*0.6)*E33</f>
        <v>0</v>
      </c>
      <c r="G33" s="69"/>
      <c r="H33" s="64"/>
      <c r="I33" s="91">
        <f>(90*0.6)*H33</f>
        <v>0</v>
      </c>
      <c r="J33" s="70"/>
      <c r="K33" s="70"/>
      <c r="L33" s="69"/>
      <c r="N33" s="30"/>
      <c r="O33" s="32"/>
      <c r="P33" s="30"/>
    </row>
    <row r="34" spans="1:16" ht="15.75" customHeight="1" thickBot="1">
      <c r="A34" s="93"/>
      <c r="B34" s="94">
        <f>SUM(B30:B33)</f>
        <v>0</v>
      </c>
      <c r="C34" s="95">
        <f>SUM(C30:C33)</f>
        <v>0</v>
      </c>
      <c r="D34" s="69"/>
      <c r="E34" s="94">
        <f>SUM(E30:E33)</f>
        <v>0</v>
      </c>
      <c r="F34" s="95">
        <f>SUM(F30:F33)</f>
        <v>0</v>
      </c>
      <c r="G34" s="69"/>
      <c r="H34" s="94">
        <f>SUM(H30:H33)</f>
        <v>0</v>
      </c>
      <c r="I34" s="95">
        <f>SUM(I30:I33)</f>
        <v>0</v>
      </c>
      <c r="J34" s="70"/>
      <c r="K34" s="70"/>
      <c r="L34" s="69"/>
      <c r="N34" s="30"/>
      <c r="O34" s="32"/>
      <c r="P34" s="30"/>
    </row>
    <row r="35" spans="1:16" ht="15.75" customHeight="1">
      <c r="A35" s="96"/>
      <c r="B35" s="154"/>
      <c r="C35" s="155"/>
      <c r="D35" s="69"/>
      <c r="E35" s="154"/>
      <c r="F35" s="155"/>
      <c r="G35" s="69"/>
      <c r="H35" s="154"/>
      <c r="I35" s="155"/>
      <c r="J35" s="70"/>
      <c r="K35" s="70"/>
      <c r="L35" s="69"/>
      <c r="N35" s="30"/>
      <c r="O35" s="32"/>
      <c r="P35" s="30"/>
    </row>
    <row r="36" spans="1:16" ht="15.75" customHeight="1">
      <c r="A36" s="244" t="s">
        <v>130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N36" s="30"/>
      <c r="O36" s="32"/>
      <c r="P36" s="30"/>
    </row>
    <row r="37" spans="1:16" s="158" customFormat="1" ht="15.75" customHeight="1" thickBo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N37" s="61"/>
      <c r="O37" s="200"/>
      <c r="P37" s="61"/>
    </row>
    <row r="38" spans="1:16" s="158" customFormat="1" ht="26.25" customHeight="1">
      <c r="A38" s="197" t="s">
        <v>134</v>
      </c>
      <c r="B38" s="198" t="s">
        <v>84</v>
      </c>
      <c r="C38" s="198" t="s">
        <v>76</v>
      </c>
      <c r="D38" s="199" t="s">
        <v>51</v>
      </c>
      <c r="E38" s="156"/>
      <c r="F38" s="156"/>
      <c r="G38" s="156"/>
      <c r="H38" s="156"/>
      <c r="I38" s="156"/>
      <c r="J38" s="156"/>
      <c r="K38" s="156"/>
      <c r="L38" s="156"/>
      <c r="N38" s="61"/>
      <c r="O38" s="200"/>
      <c r="P38" s="61"/>
    </row>
    <row r="39" spans="1:16" s="158" customFormat="1" ht="24.75" customHeight="1">
      <c r="A39" s="203" t="s">
        <v>133</v>
      </c>
      <c r="B39" s="201">
        <v>320</v>
      </c>
      <c r="C39" s="205"/>
      <c r="D39" s="202">
        <f>B39*C39</f>
        <v>0</v>
      </c>
      <c r="E39" s="156"/>
      <c r="F39" s="156"/>
      <c r="G39" s="156"/>
      <c r="H39" s="156"/>
      <c r="I39" s="156"/>
      <c r="J39" s="156"/>
      <c r="K39" s="156"/>
      <c r="L39" s="156"/>
      <c r="N39" s="61"/>
      <c r="O39" s="200"/>
      <c r="P39" s="61"/>
    </row>
    <row r="40" spans="1:16" ht="13.5" thickBo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N40" s="61"/>
      <c r="O40" s="62"/>
      <c r="P40" s="62"/>
    </row>
    <row r="41" spans="1:16" ht="24.75" thickBot="1">
      <c r="A41" s="157" t="s">
        <v>135</v>
      </c>
      <c r="B41" s="74" t="s">
        <v>84</v>
      </c>
      <c r="C41" s="74" t="s">
        <v>85</v>
      </c>
      <c r="D41" s="80" t="s">
        <v>51</v>
      </c>
      <c r="E41" s="68"/>
      <c r="F41" s="69"/>
      <c r="G41" s="69"/>
      <c r="H41" s="69"/>
      <c r="I41" s="69"/>
      <c r="J41" s="245" t="s">
        <v>131</v>
      </c>
      <c r="K41" s="246"/>
      <c r="L41" s="101">
        <f>IF(D39=0,D45,D39)</f>
        <v>0</v>
      </c>
      <c r="M41" s="63"/>
      <c r="N41" s="30"/>
      <c r="O41" s="30"/>
      <c r="P41" s="30"/>
    </row>
    <row r="42" spans="1:16" ht="12.75">
      <c r="A42" s="82" t="s">
        <v>87</v>
      </c>
      <c r="B42" s="83">
        <v>20</v>
      </c>
      <c r="C42" s="29"/>
      <c r="D42" s="84">
        <f>B42*C42</f>
        <v>0</v>
      </c>
      <c r="E42" s="68"/>
      <c r="F42" s="69"/>
      <c r="G42" s="69"/>
      <c r="H42" s="69"/>
      <c r="I42" s="102"/>
      <c r="J42" s="102"/>
      <c r="K42" s="102"/>
      <c r="L42" s="69"/>
      <c r="N42" s="30"/>
      <c r="O42" s="30"/>
      <c r="P42" s="30"/>
    </row>
    <row r="43" spans="1:16" ht="12.75">
      <c r="A43" s="82" t="s">
        <v>88</v>
      </c>
      <c r="B43" s="83">
        <v>10</v>
      </c>
      <c r="C43" s="29"/>
      <c r="D43" s="84">
        <f>B43*C43</f>
        <v>0</v>
      </c>
      <c r="E43" s="68"/>
      <c r="F43" s="69"/>
      <c r="G43" s="69"/>
      <c r="H43" s="69"/>
      <c r="I43" s="69"/>
      <c r="J43" s="69"/>
      <c r="K43" s="69"/>
      <c r="L43" s="69"/>
      <c r="N43" s="30"/>
      <c r="O43" s="30"/>
      <c r="P43" s="30"/>
    </row>
    <row r="44" spans="1:16" ht="13.5" thickBot="1">
      <c r="A44" s="82" t="s">
        <v>89</v>
      </c>
      <c r="B44" s="142"/>
      <c r="C44" s="143"/>
      <c r="D44" s="103">
        <f>B44*C44</f>
        <v>0</v>
      </c>
      <c r="E44" s="68"/>
      <c r="F44" s="69"/>
      <c r="G44" s="69"/>
      <c r="H44" s="69"/>
      <c r="I44" s="69"/>
      <c r="J44" s="69"/>
      <c r="K44" s="69"/>
      <c r="L44" s="69"/>
      <c r="N44" s="30"/>
      <c r="O44" s="30"/>
      <c r="P44" s="30"/>
    </row>
    <row r="45" spans="1:12" ht="13.5" thickBot="1">
      <c r="A45" s="104"/>
      <c r="B45" s="105" t="s">
        <v>86</v>
      </c>
      <c r="C45" s="106"/>
      <c r="D45" s="107">
        <f>SUM(D42:D44)</f>
        <v>0</v>
      </c>
      <c r="E45" s="68"/>
      <c r="F45" s="69"/>
      <c r="G45" s="69"/>
      <c r="H45" s="69"/>
      <c r="I45" s="69"/>
      <c r="J45" s="69"/>
      <c r="K45" s="69"/>
      <c r="L45" s="69"/>
    </row>
    <row r="46" spans="1:12" ht="13.5" thickBot="1">
      <c r="A46" s="69"/>
      <c r="B46" s="68"/>
      <c r="C46" s="68"/>
      <c r="D46" s="68"/>
      <c r="E46" s="68"/>
      <c r="F46" s="69"/>
      <c r="G46" s="69"/>
      <c r="H46" s="69"/>
      <c r="I46" s="69"/>
      <c r="J46" s="69"/>
      <c r="K46" s="69"/>
      <c r="L46" s="69"/>
    </row>
    <row r="47" spans="1:13" ht="16.5" thickBot="1">
      <c r="A47" s="108" t="s">
        <v>90</v>
      </c>
      <c r="B47" s="108"/>
      <c r="C47" s="68"/>
      <c r="D47" s="68"/>
      <c r="E47" s="68"/>
      <c r="F47" s="69"/>
      <c r="G47" s="69"/>
      <c r="H47" s="69"/>
      <c r="I47" s="69"/>
      <c r="J47" s="238" t="s">
        <v>91</v>
      </c>
      <c r="K47" s="239"/>
      <c r="L47" s="109">
        <f>L41+L26+L20</f>
        <v>0</v>
      </c>
      <c r="M47" s="65"/>
    </row>
    <row r="48" spans="1:13" ht="15.75">
      <c r="A48" s="110" t="s">
        <v>92</v>
      </c>
      <c r="B48" s="111" t="s">
        <v>93</v>
      </c>
      <c r="C48" s="68"/>
      <c r="D48" s="68"/>
      <c r="E48" s="68"/>
      <c r="F48" s="69"/>
      <c r="G48" s="69"/>
      <c r="H48" s="69"/>
      <c r="I48" s="69"/>
      <c r="J48" s="112"/>
      <c r="K48" s="112"/>
      <c r="L48" s="113"/>
      <c r="M48" s="65"/>
    </row>
    <row r="49" spans="1:16" s="66" customFormat="1" ht="15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</row>
    <row r="50" spans="11:18" ht="12.75">
      <c r="K50" s="30"/>
      <c r="L50" s="30"/>
      <c r="M50" s="67"/>
      <c r="N50" s="67"/>
      <c r="O50" s="67"/>
      <c r="P50" s="30"/>
      <c r="Q50" s="30"/>
      <c r="R50" s="30"/>
    </row>
  </sheetData>
  <sheetProtection/>
  <mergeCells count="20">
    <mergeCell ref="B1:C1"/>
    <mergeCell ref="I1:K1"/>
    <mergeCell ref="A2:D3"/>
    <mergeCell ref="N4:P4"/>
    <mergeCell ref="A5:L5"/>
    <mergeCell ref="N5:P5"/>
    <mergeCell ref="H11:J11"/>
    <mergeCell ref="J20:K21"/>
    <mergeCell ref="L20:L21"/>
    <mergeCell ref="E21:F21"/>
    <mergeCell ref="A23:L23"/>
    <mergeCell ref="J26:K26"/>
    <mergeCell ref="J47:K47"/>
    <mergeCell ref="A49:P49"/>
    <mergeCell ref="B28:C28"/>
    <mergeCell ref="E28:F28"/>
    <mergeCell ref="H28:I28"/>
    <mergeCell ref="J29:K29"/>
    <mergeCell ref="A36:L36"/>
    <mergeCell ref="J41:K41"/>
  </mergeCells>
  <dataValidations count="3">
    <dataValidation allowBlank="1" showInputMessage="1" showErrorMessage="1" promptTitle="Total frais repas" prompt="indiquer le montant total des repas frais réels" sqref="B44"/>
    <dataValidation allowBlank="1" showInputMessage="1" showErrorMessage="1" promptTitle="PU différents" prompt="Si différents tarifs, inscrire total et taper 1 dans colonne nbre&#10;&#10;" sqref="E18"/>
    <dataValidation allowBlank="1" showInputMessage="1" showErrorMessage="1" promptTitle="PU différents" prompt="Saisir le montant total des justificatifs&#10;&#10;&#10;" sqref="E19:E20"/>
  </dataValidations>
  <hyperlinks>
    <hyperlink ref="B48" r:id="rId1" display="https://www.service-public.fr/particuliers/vosdroits/F527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0"/>
  <sheetViews>
    <sheetView zoomScale="70" zoomScaleNormal="70" zoomScalePageLayoutView="0" workbookViewId="0" topLeftCell="A5">
      <selection activeCell="A5" sqref="A5:IV14"/>
    </sheetView>
  </sheetViews>
  <sheetFormatPr defaultColWidth="11.421875" defaultRowHeight="12.75"/>
  <cols>
    <col min="1" max="1" width="39.7109375" style="17" customWidth="1"/>
    <col min="2" max="2" width="14.421875" style="17" customWidth="1"/>
    <col min="3" max="3" width="13.421875" style="17" customWidth="1"/>
    <col min="4" max="4" width="18.7109375" style="17" customWidth="1"/>
    <col min="5" max="5" width="12.00390625" style="115" customWidth="1"/>
    <col min="6" max="8" width="11.8515625" style="115" bestFit="1" customWidth="1"/>
    <col min="9" max="9" width="12.140625" style="115" customWidth="1"/>
    <col min="10" max="10" width="11.8515625" style="115" customWidth="1"/>
    <col min="11" max="11" width="10.57421875" style="115" customWidth="1"/>
    <col min="12" max="16384" width="11.421875" style="115" customWidth="1"/>
  </cols>
  <sheetData>
    <row r="1" spans="1:8" ht="17.25" customHeight="1">
      <c r="A1" s="273" t="s">
        <v>144</v>
      </c>
      <c r="B1" s="274"/>
      <c r="C1" s="274"/>
      <c r="D1" s="274"/>
      <c r="E1" s="275" t="s">
        <v>10</v>
      </c>
      <c r="F1" s="275"/>
      <c r="G1" s="275"/>
      <c r="H1" s="275"/>
    </row>
    <row r="2" spans="1:8" ht="18.75" customHeight="1">
      <c r="A2" s="274"/>
      <c r="B2" s="274"/>
      <c r="C2" s="274"/>
      <c r="D2" s="274"/>
      <c r="E2" s="275"/>
      <c r="F2" s="275"/>
      <c r="G2" s="275"/>
      <c r="H2" s="275"/>
    </row>
    <row r="3" spans="1:4" ht="15" customHeight="1" thickBot="1">
      <c r="A3" s="276"/>
      <c r="B3" s="276"/>
      <c r="C3" s="276"/>
      <c r="D3" s="276"/>
    </row>
    <row r="4" spans="1:4" ht="15" customHeight="1">
      <c r="A4" s="212"/>
      <c r="B4" s="212"/>
      <c r="C4" s="212"/>
      <c r="D4" s="212"/>
    </row>
    <row r="5" spans="1:12" ht="45">
      <c r="A5" s="218" t="s">
        <v>7</v>
      </c>
      <c r="B5" s="219" t="s">
        <v>94</v>
      </c>
      <c r="C5" s="220" t="s">
        <v>137</v>
      </c>
      <c r="D5" s="151" t="s">
        <v>95</v>
      </c>
      <c r="E5" s="151" t="s">
        <v>129</v>
      </c>
      <c r="F5" s="151" t="s">
        <v>96</v>
      </c>
      <c r="G5" s="151" t="s">
        <v>97</v>
      </c>
      <c r="H5" s="151" t="s">
        <v>127</v>
      </c>
      <c r="I5" s="151" t="s">
        <v>128</v>
      </c>
      <c r="J5" s="221" t="s">
        <v>145</v>
      </c>
      <c r="K5" s="222" t="s">
        <v>138</v>
      </c>
      <c r="L5" s="132"/>
    </row>
    <row r="6" spans="1:12" ht="15">
      <c r="A6" s="214" t="s">
        <v>5</v>
      </c>
      <c r="B6" s="215" t="s">
        <v>107</v>
      </c>
      <c r="C6" s="216">
        <f>SUM(F6:I6)</f>
        <v>33550</v>
      </c>
      <c r="D6" s="152" t="s">
        <v>99</v>
      </c>
      <c r="E6" s="152">
        <v>3050</v>
      </c>
      <c r="F6" s="153">
        <f>E6*4</f>
        <v>12200</v>
      </c>
      <c r="G6" s="153">
        <f>E6*7</f>
        <v>21350</v>
      </c>
      <c r="H6" s="153"/>
      <c r="I6" s="153"/>
      <c r="J6" s="223">
        <f>SUM(F6:I6)</f>
        <v>33550</v>
      </c>
      <c r="K6" s="223">
        <v>7140</v>
      </c>
      <c r="L6" s="132"/>
    </row>
    <row r="7" spans="1:12" ht="15">
      <c r="A7" s="214" t="s">
        <v>8</v>
      </c>
      <c r="B7" s="215" t="s">
        <v>98</v>
      </c>
      <c r="C7" s="216">
        <f aca="true" t="shared" si="0" ref="C7:C13">SUM(F7:I7)</f>
        <v>30500</v>
      </c>
      <c r="D7" s="152" t="s">
        <v>99</v>
      </c>
      <c r="E7" s="152">
        <v>3050</v>
      </c>
      <c r="F7" s="153">
        <f>E7*4</f>
        <v>12200</v>
      </c>
      <c r="G7" s="153">
        <f>E7*6</f>
        <v>18300</v>
      </c>
      <c r="H7" s="153"/>
      <c r="I7" s="153"/>
      <c r="J7" s="223">
        <f aca="true" t="shared" si="1" ref="J7:J14">SUM(F7:I7)</f>
        <v>30500</v>
      </c>
      <c r="K7" s="223">
        <v>7400</v>
      </c>
      <c r="L7" s="132"/>
    </row>
    <row r="8" spans="1:12" ht="15">
      <c r="A8" s="214" t="s">
        <v>1</v>
      </c>
      <c r="B8" s="215" t="s">
        <v>100</v>
      </c>
      <c r="C8" s="216">
        <f t="shared" si="0"/>
        <v>103000</v>
      </c>
      <c r="D8" s="152" t="s">
        <v>101</v>
      </c>
      <c r="E8" s="152">
        <v>3450</v>
      </c>
      <c r="F8" s="153">
        <f>E8*4</f>
        <v>13800</v>
      </c>
      <c r="G8" s="153">
        <f>3400*10</f>
        <v>34000</v>
      </c>
      <c r="H8" s="153">
        <f>E8*10</f>
        <v>34500</v>
      </c>
      <c r="I8" s="153">
        <f>E8*6</f>
        <v>20700</v>
      </c>
      <c r="J8" s="223">
        <f t="shared" si="1"/>
        <v>103000</v>
      </c>
      <c r="K8" s="223">
        <v>1650</v>
      </c>
      <c r="L8" s="132"/>
    </row>
    <row r="9" spans="1:12" ht="15">
      <c r="A9" s="214" t="s">
        <v>2</v>
      </c>
      <c r="B9" s="215" t="s">
        <v>103</v>
      </c>
      <c r="C9" s="216">
        <f>SUM(F9:I9)</f>
        <v>86460</v>
      </c>
      <c r="D9" s="152" t="s">
        <v>102</v>
      </c>
      <c r="E9" s="152">
        <v>3960</v>
      </c>
      <c r="F9" s="153">
        <f>E9*3</f>
        <v>11880</v>
      </c>
      <c r="G9" s="153">
        <f>3900*11</f>
        <v>42900</v>
      </c>
      <c r="H9" s="153">
        <f>E9*8</f>
        <v>31680</v>
      </c>
      <c r="I9" s="153"/>
      <c r="J9" s="223">
        <f t="shared" si="1"/>
        <v>86460</v>
      </c>
      <c r="K9" s="223">
        <v>12000</v>
      </c>
      <c r="L9" s="132"/>
    </row>
    <row r="10" spans="1:12" ht="15">
      <c r="A10" s="214" t="s">
        <v>3</v>
      </c>
      <c r="B10" s="215" t="s">
        <v>103</v>
      </c>
      <c r="C10" s="216">
        <f t="shared" si="0"/>
        <v>86460</v>
      </c>
      <c r="D10" s="152" t="s">
        <v>102</v>
      </c>
      <c r="E10" s="152">
        <v>3960</v>
      </c>
      <c r="F10" s="153">
        <f>E10*3</f>
        <v>11880</v>
      </c>
      <c r="G10" s="153">
        <f>3900*11</f>
        <v>42900</v>
      </c>
      <c r="H10" s="153">
        <f>E10*8</f>
        <v>31680</v>
      </c>
      <c r="I10" s="153"/>
      <c r="J10" s="223">
        <f t="shared" si="1"/>
        <v>86460</v>
      </c>
      <c r="K10" s="223">
        <v>12000</v>
      </c>
      <c r="L10" s="132"/>
    </row>
    <row r="11" spans="1:12" ht="15">
      <c r="A11" s="214" t="s">
        <v>4</v>
      </c>
      <c r="B11" s="215" t="s">
        <v>98</v>
      </c>
      <c r="C11" s="216">
        <f t="shared" si="0"/>
        <v>39600</v>
      </c>
      <c r="D11" s="152" t="s">
        <v>102</v>
      </c>
      <c r="E11" s="152">
        <v>3960</v>
      </c>
      <c r="F11" s="153">
        <f>E11*10</f>
        <v>39600</v>
      </c>
      <c r="G11" s="153"/>
      <c r="H11" s="153"/>
      <c r="I11" s="153"/>
      <c r="J11" s="223">
        <f t="shared" si="1"/>
        <v>39600</v>
      </c>
      <c r="K11" s="223">
        <v>5200</v>
      </c>
      <c r="L11" s="132"/>
    </row>
    <row r="12" spans="1:12" ht="15">
      <c r="A12" s="214" t="s">
        <v>0</v>
      </c>
      <c r="B12" s="215" t="s">
        <v>98</v>
      </c>
      <c r="C12" s="216">
        <f t="shared" si="0"/>
        <v>39600</v>
      </c>
      <c r="D12" s="152" t="s">
        <v>102</v>
      </c>
      <c r="E12" s="152">
        <v>3960</v>
      </c>
      <c r="F12" s="153">
        <f>E12*4</f>
        <v>15840</v>
      </c>
      <c r="G12" s="153">
        <f>E12*6</f>
        <v>23760</v>
      </c>
      <c r="H12" s="153"/>
      <c r="I12" s="153"/>
      <c r="J12" s="223">
        <f t="shared" si="1"/>
        <v>39600</v>
      </c>
      <c r="K12" s="223">
        <v>12500</v>
      </c>
      <c r="L12" s="132"/>
    </row>
    <row r="13" spans="1:12" ht="15">
      <c r="A13" s="214" t="s">
        <v>106</v>
      </c>
      <c r="B13" s="215" t="s">
        <v>103</v>
      </c>
      <c r="C13" s="216">
        <f t="shared" si="0"/>
        <v>79200</v>
      </c>
      <c r="D13" s="152" t="s">
        <v>102</v>
      </c>
      <c r="E13" s="152">
        <v>3960</v>
      </c>
      <c r="F13" s="153">
        <f>E13*4</f>
        <v>15840</v>
      </c>
      <c r="G13" s="153">
        <f>E13*10</f>
        <v>39600</v>
      </c>
      <c r="H13" s="153">
        <f>E13*6</f>
        <v>23760</v>
      </c>
      <c r="I13" s="153"/>
      <c r="J13" s="223">
        <f t="shared" si="1"/>
        <v>79200</v>
      </c>
      <c r="K13" s="223">
        <v>10500</v>
      </c>
      <c r="L13" s="132"/>
    </row>
    <row r="14" spans="1:11" ht="12.75">
      <c r="A14" s="217" t="s">
        <v>9</v>
      </c>
      <c r="B14" s="215" t="s">
        <v>104</v>
      </c>
      <c r="C14" s="216">
        <v>23247.840706797655</v>
      </c>
      <c r="D14" s="152" t="s">
        <v>105</v>
      </c>
      <c r="E14" s="152">
        <v>3650</v>
      </c>
      <c r="F14" s="153"/>
      <c r="G14" s="153"/>
      <c r="H14" s="153"/>
      <c r="I14" s="153"/>
      <c r="J14" s="223">
        <f t="shared" si="1"/>
        <v>0</v>
      </c>
      <c r="K14" s="223">
        <v>7400</v>
      </c>
    </row>
    <row r="15" spans="1:4" ht="15" customHeight="1" thickBot="1">
      <c r="A15" s="212"/>
      <c r="B15" s="212"/>
      <c r="C15" s="212"/>
      <c r="D15" s="212"/>
    </row>
    <row r="16" spans="1:4" ht="13.5" thickBot="1">
      <c r="A16" s="277"/>
      <c r="B16" s="277"/>
      <c r="C16" s="277"/>
      <c r="D16" s="277"/>
    </row>
    <row r="17" spans="1:4" ht="27.75" customHeight="1" thickBot="1">
      <c r="A17" s="266" t="s">
        <v>139</v>
      </c>
      <c r="B17" s="267"/>
      <c r="C17" s="267"/>
      <c r="D17" s="267"/>
    </row>
    <row r="18" spans="1:4" ht="26.25" customHeight="1">
      <c r="A18" s="268" t="s">
        <v>11</v>
      </c>
      <c r="B18" s="269"/>
      <c r="C18" s="269"/>
      <c r="D18" s="269"/>
    </row>
    <row r="19" spans="1:4" ht="28.5" customHeight="1" thickBot="1">
      <c r="A19" s="116" t="s">
        <v>12</v>
      </c>
      <c r="B19" s="117"/>
      <c r="C19" s="117"/>
      <c r="D19" s="117"/>
    </row>
    <row r="20" spans="1:11" s="119" customFormat="1" ht="35.25" customHeight="1" thickBot="1">
      <c r="A20" s="213" t="s">
        <v>13</v>
      </c>
      <c r="B20" s="213" t="s">
        <v>14</v>
      </c>
      <c r="C20" s="213" t="s">
        <v>15</v>
      </c>
      <c r="D20" s="213" t="s">
        <v>16</v>
      </c>
      <c r="E20" s="118"/>
      <c r="F20" s="118"/>
      <c r="G20" s="118"/>
      <c r="H20" s="118"/>
      <c r="I20" s="118"/>
      <c r="J20" s="118"/>
      <c r="K20" s="118"/>
    </row>
    <row r="21" spans="1:11" s="119" customFormat="1" ht="15" customHeight="1" thickBot="1">
      <c r="A21" s="1" t="s">
        <v>17</v>
      </c>
      <c r="B21" s="2">
        <v>3050</v>
      </c>
      <c r="C21" s="135"/>
      <c r="D21" s="3">
        <f>B21*C21</f>
        <v>0</v>
      </c>
      <c r="E21" s="118"/>
      <c r="F21" s="118"/>
      <c r="G21" s="118"/>
      <c r="H21" s="118"/>
      <c r="I21" s="118"/>
      <c r="J21" s="118"/>
      <c r="K21" s="120"/>
    </row>
    <row r="22" spans="1:11" s="119" customFormat="1" ht="15" customHeight="1" thickBot="1">
      <c r="A22" s="4" t="s">
        <v>18</v>
      </c>
      <c r="B22" s="2">
        <v>3050</v>
      </c>
      <c r="C22" s="136"/>
      <c r="D22" s="6">
        <f>B22*C22</f>
        <v>0</v>
      </c>
      <c r="E22" s="118"/>
      <c r="F22" s="118"/>
      <c r="G22" s="118"/>
      <c r="H22" s="118"/>
      <c r="I22" s="118"/>
      <c r="J22" s="118"/>
      <c r="K22" s="121"/>
    </row>
    <row r="23" spans="1:11" s="119" customFormat="1" ht="15" customHeight="1">
      <c r="A23" s="4" t="s">
        <v>19</v>
      </c>
      <c r="B23" s="2">
        <v>3050</v>
      </c>
      <c r="C23" s="136"/>
      <c r="D23" s="6">
        <f aca="true" t="shared" si="2" ref="D23:D32">B23*C23</f>
        <v>0</v>
      </c>
      <c r="E23" s="118"/>
      <c r="F23" s="118"/>
      <c r="G23" s="118"/>
      <c r="H23" s="118"/>
      <c r="I23" s="118"/>
      <c r="J23" s="118"/>
      <c r="K23" s="121"/>
    </row>
    <row r="24" spans="1:11" s="119" customFormat="1" ht="15" customHeight="1">
      <c r="A24" s="4" t="s">
        <v>20</v>
      </c>
      <c r="B24" s="5">
        <v>3450</v>
      </c>
      <c r="C24" s="136"/>
      <c r="D24" s="6">
        <f t="shared" si="2"/>
        <v>0</v>
      </c>
      <c r="E24" s="118"/>
      <c r="F24" s="118"/>
      <c r="G24" s="118"/>
      <c r="H24" s="118"/>
      <c r="I24" s="118"/>
      <c r="J24" s="118"/>
      <c r="K24" s="121"/>
    </row>
    <row r="25" spans="1:11" s="119" customFormat="1" ht="15" customHeight="1">
      <c r="A25" s="4" t="s">
        <v>21</v>
      </c>
      <c r="B25" s="5">
        <v>3450</v>
      </c>
      <c r="C25" s="136"/>
      <c r="D25" s="6">
        <f t="shared" si="2"/>
        <v>0</v>
      </c>
      <c r="E25" s="118"/>
      <c r="F25" s="118"/>
      <c r="G25" s="118"/>
      <c r="H25" s="118"/>
      <c r="I25" s="118"/>
      <c r="J25" s="118"/>
      <c r="K25" s="121"/>
    </row>
    <row r="26" spans="1:11" s="119" customFormat="1" ht="15" customHeight="1">
      <c r="A26" s="4" t="s">
        <v>22</v>
      </c>
      <c r="B26" s="5">
        <v>3450</v>
      </c>
      <c r="C26" s="136"/>
      <c r="D26" s="6">
        <f t="shared" si="2"/>
        <v>0</v>
      </c>
      <c r="E26" s="118"/>
      <c r="F26" s="118"/>
      <c r="G26" s="118"/>
      <c r="H26" s="118"/>
      <c r="I26" s="118"/>
      <c r="J26" s="118"/>
      <c r="K26" s="121"/>
    </row>
    <row r="27" spans="1:11" s="119" customFormat="1" ht="15" customHeight="1">
      <c r="A27" s="4" t="s">
        <v>23</v>
      </c>
      <c r="B27" s="5">
        <v>3450</v>
      </c>
      <c r="C27" s="136"/>
      <c r="D27" s="6">
        <f t="shared" si="2"/>
        <v>0</v>
      </c>
      <c r="E27" s="118"/>
      <c r="F27" s="118"/>
      <c r="G27" s="118"/>
      <c r="H27" s="118"/>
      <c r="I27" s="118"/>
      <c r="J27" s="118"/>
      <c r="K27" s="121"/>
    </row>
    <row r="28" spans="1:11" s="119" customFormat="1" ht="15" customHeight="1">
      <c r="A28" s="4" t="s">
        <v>24</v>
      </c>
      <c r="B28" s="5">
        <v>3650</v>
      </c>
      <c r="C28" s="136"/>
      <c r="D28" s="6">
        <f t="shared" si="2"/>
        <v>0</v>
      </c>
      <c r="E28" s="118"/>
      <c r="F28" s="118"/>
      <c r="G28" s="118"/>
      <c r="H28" s="118"/>
      <c r="I28" s="118"/>
      <c r="J28" s="118"/>
      <c r="K28" s="121"/>
    </row>
    <row r="29" spans="1:11" s="119" customFormat="1" ht="15" customHeight="1">
      <c r="A29" s="4" t="s">
        <v>25</v>
      </c>
      <c r="B29" s="5">
        <v>3650</v>
      </c>
      <c r="C29" s="136"/>
      <c r="D29" s="6">
        <f t="shared" si="2"/>
        <v>0</v>
      </c>
      <c r="E29" s="118"/>
      <c r="F29" s="118"/>
      <c r="G29" s="118"/>
      <c r="H29" s="118"/>
      <c r="I29" s="118"/>
      <c r="J29" s="118"/>
      <c r="K29" s="121"/>
    </row>
    <row r="30" spans="1:11" s="119" customFormat="1" ht="15" customHeight="1">
      <c r="A30" s="4" t="s">
        <v>26</v>
      </c>
      <c r="B30" s="5">
        <v>3650</v>
      </c>
      <c r="C30" s="136"/>
      <c r="D30" s="6">
        <f t="shared" si="2"/>
        <v>0</v>
      </c>
      <c r="E30" s="118"/>
      <c r="F30" s="118"/>
      <c r="G30" s="118"/>
      <c r="H30" s="118"/>
      <c r="I30" s="118"/>
      <c r="J30" s="118"/>
      <c r="K30" s="121"/>
    </row>
    <row r="31" spans="1:11" s="119" customFormat="1" ht="15" customHeight="1">
      <c r="A31" s="4" t="s">
        <v>27</v>
      </c>
      <c r="B31" s="5">
        <v>3960</v>
      </c>
      <c r="C31" s="136"/>
      <c r="D31" s="6">
        <f t="shared" si="2"/>
        <v>0</v>
      </c>
      <c r="E31" s="118"/>
      <c r="F31" s="118"/>
      <c r="G31" s="118"/>
      <c r="H31" s="118"/>
      <c r="I31" s="118"/>
      <c r="J31" s="118"/>
      <c r="K31" s="122"/>
    </row>
    <row r="32" spans="1:11" s="119" customFormat="1" ht="15" customHeight="1" thickBot="1">
      <c r="A32" s="7" t="s">
        <v>28</v>
      </c>
      <c r="B32" s="8">
        <v>3960</v>
      </c>
      <c r="C32" s="136"/>
      <c r="D32" s="9">
        <f t="shared" si="2"/>
        <v>0</v>
      </c>
      <c r="E32" s="118"/>
      <c r="F32" s="118"/>
      <c r="G32" s="118"/>
      <c r="H32" s="118"/>
      <c r="I32" s="118"/>
      <c r="J32" s="118"/>
      <c r="K32" s="122"/>
    </row>
    <row r="33" spans="5:11" s="119" customFormat="1" ht="15" customHeight="1" thickBot="1">
      <c r="E33" s="118"/>
      <c r="F33" s="118"/>
      <c r="G33" s="118"/>
      <c r="H33" s="118"/>
      <c r="I33" s="118"/>
      <c r="J33" s="118"/>
      <c r="K33" s="121"/>
    </row>
    <row r="34" spans="1:11" s="119" customFormat="1" ht="15" customHeight="1">
      <c r="A34" s="270" t="s">
        <v>29</v>
      </c>
      <c r="B34" s="271"/>
      <c r="C34" s="271"/>
      <c r="D34" s="272"/>
      <c r="E34" s="118"/>
      <c r="F34" s="118"/>
      <c r="G34" s="118"/>
      <c r="H34" s="118"/>
      <c r="I34" s="118"/>
      <c r="J34" s="118"/>
      <c r="K34" s="121"/>
    </row>
    <row r="35" spans="1:10" s="119" customFormat="1" ht="15" customHeight="1">
      <c r="A35" s="10" t="s">
        <v>30</v>
      </c>
      <c r="B35" s="11">
        <v>4360</v>
      </c>
      <c r="C35" s="12"/>
      <c r="D35" s="13">
        <f>B35*C35</f>
        <v>0</v>
      </c>
      <c r="E35" s="118"/>
      <c r="F35" s="118"/>
      <c r="G35" s="118"/>
      <c r="H35" s="118"/>
      <c r="I35" s="118"/>
      <c r="J35" s="118"/>
    </row>
    <row r="36" spans="1:10" s="119" customFormat="1" ht="15" customHeight="1">
      <c r="A36" s="10" t="s">
        <v>31</v>
      </c>
      <c r="B36" s="11">
        <v>3650</v>
      </c>
      <c r="C36" s="137"/>
      <c r="D36" s="13">
        <f>B36*C36</f>
        <v>0</v>
      </c>
      <c r="E36" s="118"/>
      <c r="F36" s="118"/>
      <c r="G36" s="118"/>
      <c r="H36" s="118"/>
      <c r="I36" s="118"/>
      <c r="J36" s="118"/>
    </row>
    <row r="37" spans="1:4" ht="13.5" thickBot="1">
      <c r="A37" s="14" t="s">
        <v>32</v>
      </c>
      <c r="B37" s="15">
        <v>3050</v>
      </c>
      <c r="C37" s="138"/>
      <c r="D37" s="16">
        <f>B37*C37</f>
        <v>0</v>
      </c>
    </row>
    <row r="39" spans="5:9" ht="15" thickBot="1">
      <c r="E39" s="123"/>
      <c r="F39" s="123"/>
      <c r="G39" s="123"/>
      <c r="H39" s="123"/>
      <c r="I39" s="123"/>
    </row>
    <row r="40" spans="1:9" ht="23.25" customHeight="1">
      <c r="A40" s="285" t="s">
        <v>33</v>
      </c>
      <c r="B40" s="286"/>
      <c r="C40" s="286"/>
      <c r="D40" s="286"/>
      <c r="E40" s="123"/>
      <c r="F40" s="123"/>
      <c r="G40" s="123"/>
      <c r="H40" s="123"/>
      <c r="I40" s="123"/>
    </row>
    <row r="41" spans="1:9" ht="15.75" customHeight="1">
      <c r="A41" s="287" t="s">
        <v>34</v>
      </c>
      <c r="B41" s="288"/>
      <c r="C41" s="289"/>
      <c r="D41" s="139"/>
      <c r="E41" s="123"/>
      <c r="F41" s="123"/>
      <c r="G41" s="123"/>
      <c r="H41" s="123"/>
      <c r="I41" s="123"/>
    </row>
    <row r="42" spans="1:9" ht="15.75">
      <c r="A42" s="287" t="s">
        <v>35</v>
      </c>
      <c r="B42" s="288"/>
      <c r="C42" s="289"/>
      <c r="D42" s="18">
        <v>151.67</v>
      </c>
      <c r="E42" s="124"/>
      <c r="F42" s="124"/>
      <c r="G42" s="125"/>
      <c r="H42" s="124"/>
      <c r="I42" s="124"/>
    </row>
    <row r="43" spans="1:4" ht="15">
      <c r="A43" s="287" t="s">
        <v>36</v>
      </c>
      <c r="B43" s="288"/>
      <c r="C43" s="289"/>
      <c r="D43" s="19">
        <f>D41/D42</f>
        <v>0</v>
      </c>
    </row>
    <row r="44" spans="1:7" ht="15.75" thickBot="1">
      <c r="A44" s="287" t="s">
        <v>37</v>
      </c>
      <c r="B44" s="288"/>
      <c r="C44" s="289"/>
      <c r="D44" s="140"/>
      <c r="G44" s="126"/>
    </row>
    <row r="45" spans="1:7" ht="19.5" customHeight="1">
      <c r="A45" s="285" t="s">
        <v>38</v>
      </c>
      <c r="B45" s="286"/>
      <c r="C45" s="286"/>
      <c r="D45" s="20">
        <f>D43*D44</f>
        <v>0</v>
      </c>
      <c r="E45" s="127"/>
      <c r="F45" s="127"/>
      <c r="G45" s="126"/>
    </row>
    <row r="46" ht="15" thickBot="1"/>
    <row r="47" spans="1:4" ht="20.25">
      <c r="A47" s="278" t="s">
        <v>39</v>
      </c>
      <c r="B47" s="279"/>
      <c r="C47" s="279"/>
      <c r="D47" s="279"/>
    </row>
    <row r="48" spans="1:4" ht="15">
      <c r="A48" s="280" t="s">
        <v>40</v>
      </c>
      <c r="B48" s="281"/>
      <c r="C48" s="282"/>
      <c r="D48" s="21">
        <v>21.61</v>
      </c>
    </row>
    <row r="49" spans="1:4" ht="15.75" thickBot="1">
      <c r="A49" s="280" t="s">
        <v>37</v>
      </c>
      <c r="B49" s="281"/>
      <c r="C49" s="282"/>
      <c r="D49" s="141"/>
    </row>
    <row r="50" spans="1:6" ht="15.75">
      <c r="A50" s="283" t="s">
        <v>38</v>
      </c>
      <c r="B50" s="284"/>
      <c r="C50" s="284"/>
      <c r="D50" s="22">
        <f>D48*D49</f>
        <v>0</v>
      </c>
      <c r="E50" s="127"/>
      <c r="F50" s="128"/>
    </row>
    <row r="51" spans="1:2" ht="20.25" customHeight="1">
      <c r="A51" s="129"/>
      <c r="B51" s="129"/>
    </row>
    <row r="52" spans="1:12" ht="15">
      <c r="A52" s="130"/>
      <c r="B52" s="131"/>
      <c r="C52" s="23"/>
      <c r="D52" s="23"/>
      <c r="E52" s="132"/>
      <c r="F52" s="132"/>
      <c r="G52" s="132"/>
      <c r="H52" s="132"/>
      <c r="I52" s="132"/>
      <c r="J52" s="132"/>
      <c r="K52" s="132"/>
      <c r="L52" s="132"/>
    </row>
    <row r="53" spans="1:28" ht="15">
      <c r="A53" s="130"/>
      <c r="B53" s="131"/>
      <c r="C53" s="23"/>
      <c r="D53" s="23"/>
      <c r="E53" s="132"/>
      <c r="F53" s="132"/>
      <c r="G53" s="132"/>
      <c r="H53" s="132"/>
      <c r="I53" s="132"/>
      <c r="J53" s="132"/>
      <c r="K53" s="132"/>
      <c r="L53" s="130"/>
      <c r="M53" s="131"/>
      <c r="N53" s="23"/>
      <c r="O53" s="23"/>
      <c r="P53" s="132"/>
      <c r="Q53" s="132"/>
      <c r="R53" s="132"/>
      <c r="S53" s="132"/>
      <c r="T53" s="132"/>
      <c r="U53" s="132"/>
      <c r="V53" s="132"/>
      <c r="W53" s="130"/>
      <c r="X53" s="131"/>
      <c r="Y53" s="23"/>
      <c r="Z53" s="23"/>
      <c r="AA53" s="132"/>
      <c r="AB53" s="132"/>
    </row>
    <row r="54" spans="1:12" ht="15">
      <c r="A54" s="130"/>
      <c r="B54" s="131"/>
      <c r="C54" s="24"/>
      <c r="D54" s="25"/>
      <c r="E54" s="25"/>
      <c r="F54" s="133"/>
      <c r="G54" s="133"/>
      <c r="H54" s="133"/>
      <c r="I54" s="134"/>
      <c r="J54" s="132"/>
      <c r="K54" s="132"/>
      <c r="L54" s="132"/>
    </row>
    <row r="55" spans="1:10" ht="15">
      <c r="A55" s="130"/>
      <c r="B55" s="131"/>
      <c r="C55" s="24"/>
      <c r="D55" s="25"/>
      <c r="E55" s="25"/>
      <c r="F55" s="133"/>
      <c r="G55" s="133"/>
      <c r="H55" s="133"/>
      <c r="I55" s="134"/>
      <c r="J55" s="132"/>
    </row>
    <row r="56" spans="1:10" ht="15">
      <c r="A56" s="130"/>
      <c r="B56" s="131"/>
      <c r="C56" s="24"/>
      <c r="D56" s="25"/>
      <c r="E56" s="25"/>
      <c r="F56" s="133"/>
      <c r="G56" s="133"/>
      <c r="H56" s="133"/>
      <c r="I56" s="134"/>
      <c r="J56" s="132"/>
    </row>
    <row r="57" spans="1:10" ht="15">
      <c r="A57" s="130"/>
      <c r="B57" s="131"/>
      <c r="C57" s="24"/>
      <c r="D57" s="25"/>
      <c r="E57" s="25"/>
      <c r="F57" s="133"/>
      <c r="G57" s="133"/>
      <c r="H57" s="133"/>
      <c r="I57" s="134"/>
      <c r="J57" s="132"/>
    </row>
    <row r="58" spans="1:10" ht="15">
      <c r="A58" s="130"/>
      <c r="B58" s="131"/>
      <c r="C58" s="24"/>
      <c r="D58" s="25"/>
      <c r="E58" s="25"/>
      <c r="F58" s="133"/>
      <c r="G58" s="133"/>
      <c r="H58" s="133"/>
      <c r="I58" s="134"/>
      <c r="J58" s="132"/>
    </row>
    <row r="59" spans="1:10" ht="15">
      <c r="A59" s="130"/>
      <c r="B59" s="131"/>
      <c r="C59" s="24"/>
      <c r="D59" s="25"/>
      <c r="E59" s="25"/>
      <c r="F59" s="133"/>
      <c r="G59" s="133"/>
      <c r="H59" s="133"/>
      <c r="I59" s="134"/>
      <c r="J59" s="132"/>
    </row>
    <row r="60" spans="1:10" ht="15">
      <c r="A60" s="130"/>
      <c r="B60" s="131"/>
      <c r="C60" s="24"/>
      <c r="D60" s="25"/>
      <c r="E60" s="25"/>
      <c r="F60" s="133"/>
      <c r="G60" s="133"/>
      <c r="H60" s="133"/>
      <c r="I60" s="134"/>
      <c r="J60" s="132"/>
    </row>
    <row r="61" spans="1:10" ht="15">
      <c r="A61" s="130"/>
      <c r="B61" s="131"/>
      <c r="C61" s="24"/>
      <c r="D61" s="25"/>
      <c r="E61" s="25"/>
      <c r="F61" s="133"/>
      <c r="G61" s="133"/>
      <c r="H61" s="133"/>
      <c r="I61" s="134"/>
      <c r="J61" s="132"/>
    </row>
    <row r="62" spans="1:10" ht="15">
      <c r="A62" s="130"/>
      <c r="B62" s="131"/>
      <c r="C62" s="24"/>
      <c r="D62" s="25"/>
      <c r="E62" s="25"/>
      <c r="F62" s="133"/>
      <c r="G62" s="133"/>
      <c r="H62" s="133"/>
      <c r="I62" s="134"/>
      <c r="J62" s="132"/>
    </row>
    <row r="63" spans="1:10" ht="15">
      <c r="A63" s="130"/>
      <c r="B63" s="131"/>
      <c r="C63" s="24"/>
      <c r="D63" s="25"/>
      <c r="E63" s="25"/>
      <c r="F63" s="133"/>
      <c r="G63" s="133"/>
      <c r="H63" s="133"/>
      <c r="I63" s="134"/>
      <c r="J63" s="132"/>
    </row>
    <row r="64" spans="1:10" ht="15">
      <c r="A64" s="130"/>
      <c r="B64" s="131"/>
      <c r="C64" s="24"/>
      <c r="D64" s="25"/>
      <c r="E64" s="25"/>
      <c r="F64" s="133"/>
      <c r="G64" s="133"/>
      <c r="H64" s="133"/>
      <c r="I64" s="134"/>
      <c r="J64" s="132"/>
    </row>
    <row r="65" spans="1:10" ht="15">
      <c r="A65" s="130"/>
      <c r="B65" s="131"/>
      <c r="C65" s="24"/>
      <c r="D65" s="25"/>
      <c r="E65" s="25"/>
      <c r="F65" s="133"/>
      <c r="G65" s="133"/>
      <c r="H65" s="133"/>
      <c r="I65" s="134"/>
      <c r="J65" s="132"/>
    </row>
    <row r="66" spans="1:10" ht="15">
      <c r="A66" s="130"/>
      <c r="B66" s="131"/>
      <c r="C66" s="24"/>
      <c r="D66" s="25"/>
      <c r="E66" s="25"/>
      <c r="F66" s="133"/>
      <c r="G66" s="133"/>
      <c r="H66" s="133"/>
      <c r="I66" s="134"/>
      <c r="J66" s="132"/>
    </row>
    <row r="67" spans="1:10" ht="15">
      <c r="A67" s="130"/>
      <c r="B67" s="131"/>
      <c r="C67" s="24"/>
      <c r="D67" s="25"/>
      <c r="E67" s="25"/>
      <c r="F67" s="133"/>
      <c r="G67" s="133"/>
      <c r="H67" s="133"/>
      <c r="I67" s="134"/>
      <c r="J67" s="132"/>
    </row>
    <row r="68" spans="1:10" ht="15">
      <c r="A68" s="130"/>
      <c r="B68" s="131"/>
      <c r="C68" s="24"/>
      <c r="D68" s="25"/>
      <c r="E68" s="25"/>
      <c r="F68" s="133"/>
      <c r="G68" s="133"/>
      <c r="H68" s="133"/>
      <c r="I68" s="134"/>
      <c r="J68" s="132"/>
    </row>
    <row r="69" spans="1:10" ht="15">
      <c r="A69" s="130"/>
      <c r="B69" s="131"/>
      <c r="C69" s="24"/>
      <c r="D69" s="25"/>
      <c r="E69" s="25"/>
      <c r="F69" s="133"/>
      <c r="G69" s="133"/>
      <c r="H69" s="133"/>
      <c r="I69" s="134"/>
      <c r="J69" s="132"/>
    </row>
    <row r="70" spans="1:10" ht="15">
      <c r="A70" s="130"/>
      <c r="B70" s="131"/>
      <c r="C70" s="24"/>
      <c r="D70" s="25"/>
      <c r="E70" s="25"/>
      <c r="F70" s="133"/>
      <c r="G70" s="133"/>
      <c r="H70" s="133"/>
      <c r="I70" s="134"/>
      <c r="J70" s="132"/>
    </row>
    <row r="71" spans="1:10" ht="15">
      <c r="A71" s="130"/>
      <c r="B71" s="131"/>
      <c r="C71" s="24"/>
      <c r="D71" s="25"/>
      <c r="E71" s="25"/>
      <c r="F71" s="133"/>
      <c r="G71" s="133"/>
      <c r="H71" s="133"/>
      <c r="I71" s="134"/>
      <c r="J71" s="132"/>
    </row>
    <row r="72" spans="1:10" ht="15">
      <c r="A72" s="130"/>
      <c r="B72" s="131"/>
      <c r="C72" s="24"/>
      <c r="D72" s="25"/>
      <c r="E72" s="25"/>
      <c r="F72" s="133"/>
      <c r="G72" s="133"/>
      <c r="H72" s="133"/>
      <c r="I72" s="134"/>
      <c r="J72" s="132"/>
    </row>
    <row r="73" spans="1:10" ht="15">
      <c r="A73" s="130"/>
      <c r="B73" s="131"/>
      <c r="C73" s="24"/>
      <c r="D73" s="25"/>
      <c r="E73" s="25"/>
      <c r="F73" s="133"/>
      <c r="G73" s="133"/>
      <c r="H73" s="133"/>
      <c r="I73" s="134"/>
      <c r="J73" s="132"/>
    </row>
    <row r="74" spans="1:10" ht="15">
      <c r="A74" s="130"/>
      <c r="B74" s="131"/>
      <c r="C74" s="24"/>
      <c r="D74" s="25"/>
      <c r="E74" s="25"/>
      <c r="F74" s="133"/>
      <c r="G74" s="133"/>
      <c r="H74" s="133"/>
      <c r="I74" s="134"/>
      <c r="J74" s="132"/>
    </row>
    <row r="75" spans="1:10" ht="15">
      <c r="A75" s="130"/>
      <c r="B75" s="131"/>
      <c r="C75" s="24"/>
      <c r="D75" s="25"/>
      <c r="E75" s="25"/>
      <c r="F75" s="133"/>
      <c r="G75" s="133"/>
      <c r="H75" s="133"/>
      <c r="I75" s="134"/>
      <c r="J75" s="132"/>
    </row>
    <row r="76" spans="1:10" ht="15">
      <c r="A76" s="130"/>
      <c r="B76" s="131"/>
      <c r="C76" s="24"/>
      <c r="D76" s="25"/>
      <c r="E76" s="25"/>
      <c r="F76" s="133"/>
      <c r="G76" s="133"/>
      <c r="H76" s="133"/>
      <c r="I76" s="134"/>
      <c r="J76" s="132"/>
    </row>
    <row r="77" spans="1:10" ht="15">
      <c r="A77" s="130"/>
      <c r="B77" s="131"/>
      <c r="C77" s="24"/>
      <c r="D77" s="25"/>
      <c r="E77" s="25"/>
      <c r="F77" s="133"/>
      <c r="G77" s="133"/>
      <c r="H77" s="133"/>
      <c r="I77" s="134"/>
      <c r="J77" s="132"/>
    </row>
    <row r="78" spans="1:10" ht="15">
      <c r="A78" s="130"/>
      <c r="B78" s="131"/>
      <c r="C78" s="24"/>
      <c r="D78" s="25"/>
      <c r="E78" s="25"/>
      <c r="F78" s="133"/>
      <c r="G78" s="133"/>
      <c r="H78" s="133"/>
      <c r="I78" s="134"/>
      <c r="J78" s="132"/>
    </row>
    <row r="79" spans="1:10" ht="15">
      <c r="A79" s="130"/>
      <c r="B79" s="131"/>
      <c r="C79" s="24"/>
      <c r="D79" s="25"/>
      <c r="E79" s="25"/>
      <c r="F79" s="133"/>
      <c r="G79" s="133"/>
      <c r="H79" s="133"/>
      <c r="I79" s="134"/>
      <c r="J79" s="132"/>
    </row>
    <row r="80" spans="1:10" ht="15">
      <c r="A80" s="130"/>
      <c r="B80" s="131"/>
      <c r="C80" s="24"/>
      <c r="D80" s="25"/>
      <c r="E80" s="25"/>
      <c r="F80" s="133"/>
      <c r="G80" s="133"/>
      <c r="H80" s="133"/>
      <c r="I80" s="134"/>
      <c r="J80" s="132"/>
    </row>
    <row r="81" spans="1:10" ht="15">
      <c r="A81" s="130"/>
      <c r="B81" s="131"/>
      <c r="C81" s="24"/>
      <c r="D81" s="25"/>
      <c r="E81" s="25"/>
      <c r="F81" s="133"/>
      <c r="G81" s="133"/>
      <c r="H81" s="133"/>
      <c r="I81" s="134"/>
      <c r="J81" s="132"/>
    </row>
    <row r="82" spans="1:10" ht="15">
      <c r="A82" s="130"/>
      <c r="B82" s="131"/>
      <c r="C82" s="24"/>
      <c r="D82" s="25"/>
      <c r="E82" s="25"/>
      <c r="F82" s="133"/>
      <c r="G82" s="133"/>
      <c r="H82" s="133"/>
      <c r="I82" s="134"/>
      <c r="J82" s="132"/>
    </row>
    <row r="83" spans="1:10" ht="15">
      <c r="A83" s="130"/>
      <c r="B83" s="131"/>
      <c r="C83" s="24"/>
      <c r="D83" s="25"/>
      <c r="E83" s="25"/>
      <c r="F83" s="133"/>
      <c r="G83" s="133"/>
      <c r="H83" s="133"/>
      <c r="I83" s="134"/>
      <c r="J83" s="132"/>
    </row>
    <row r="84" spans="1:10" ht="15">
      <c r="A84" s="130"/>
      <c r="B84" s="131"/>
      <c r="C84" s="24"/>
      <c r="D84" s="25"/>
      <c r="E84" s="25"/>
      <c r="F84" s="133"/>
      <c r="G84" s="133"/>
      <c r="H84" s="133"/>
      <c r="I84" s="134"/>
      <c r="J84" s="132"/>
    </row>
    <row r="85" spans="1:10" ht="15">
      <c r="A85" s="130"/>
      <c r="B85" s="131"/>
      <c r="C85" s="24"/>
      <c r="D85" s="25"/>
      <c r="E85" s="25"/>
      <c r="F85" s="133"/>
      <c r="G85" s="133"/>
      <c r="H85" s="133"/>
      <c r="I85" s="134"/>
      <c r="J85" s="132"/>
    </row>
    <row r="86" spans="1:10" ht="15">
      <c r="A86" s="130"/>
      <c r="B86" s="131"/>
      <c r="C86" s="24"/>
      <c r="D86" s="25"/>
      <c r="E86" s="25"/>
      <c r="F86" s="133"/>
      <c r="G86" s="133"/>
      <c r="H86" s="133"/>
      <c r="I86" s="134"/>
      <c r="J86" s="132"/>
    </row>
    <row r="87" spans="1:10" ht="15">
      <c r="A87" s="130"/>
      <c r="B87" s="131"/>
      <c r="C87" s="24"/>
      <c r="D87" s="25"/>
      <c r="E87" s="25"/>
      <c r="F87" s="133"/>
      <c r="G87" s="133"/>
      <c r="H87" s="133"/>
      <c r="I87" s="134"/>
      <c r="J87" s="132"/>
    </row>
    <row r="88" spans="1:10" ht="15">
      <c r="A88" s="130"/>
      <c r="B88" s="131"/>
      <c r="C88" s="24"/>
      <c r="D88" s="25"/>
      <c r="E88" s="25"/>
      <c r="F88" s="133"/>
      <c r="G88" s="133"/>
      <c r="H88" s="133"/>
      <c r="I88" s="134"/>
      <c r="J88" s="132"/>
    </row>
    <row r="89" spans="1:10" ht="15">
      <c r="A89" s="130"/>
      <c r="B89" s="131"/>
      <c r="C89" s="24"/>
      <c r="D89" s="25"/>
      <c r="E89" s="25"/>
      <c r="F89" s="133"/>
      <c r="G89" s="133"/>
      <c r="H89" s="133"/>
      <c r="I89" s="134"/>
      <c r="J89" s="132"/>
    </row>
    <row r="90" spans="1:10" ht="15">
      <c r="A90" s="130"/>
      <c r="B90" s="131"/>
      <c r="C90" s="24"/>
      <c r="D90" s="25"/>
      <c r="E90" s="25"/>
      <c r="F90" s="133"/>
      <c r="G90" s="133"/>
      <c r="H90" s="133"/>
      <c r="I90" s="134"/>
      <c r="J90" s="132"/>
    </row>
    <row r="91" spans="1:10" ht="15">
      <c r="A91" s="130"/>
      <c r="B91" s="131"/>
      <c r="C91" s="24"/>
      <c r="D91" s="25"/>
      <c r="E91" s="25"/>
      <c r="F91" s="133"/>
      <c r="G91" s="133"/>
      <c r="H91" s="133"/>
      <c r="I91" s="134"/>
      <c r="J91" s="132"/>
    </row>
    <row r="92" spans="1:10" ht="15">
      <c r="A92" s="130"/>
      <c r="B92" s="131"/>
      <c r="C92" s="24"/>
      <c r="D92" s="25"/>
      <c r="E92" s="25"/>
      <c r="F92" s="133"/>
      <c r="G92" s="133"/>
      <c r="H92" s="133"/>
      <c r="I92" s="134"/>
      <c r="J92" s="132"/>
    </row>
    <row r="93" spans="1:10" ht="15">
      <c r="A93" s="130"/>
      <c r="B93" s="131"/>
      <c r="C93" s="24"/>
      <c r="D93" s="25"/>
      <c r="E93" s="25"/>
      <c r="F93" s="133"/>
      <c r="G93" s="133"/>
      <c r="H93" s="133"/>
      <c r="I93" s="134"/>
      <c r="J93" s="132"/>
    </row>
    <row r="94" spans="1:10" ht="15">
      <c r="A94" s="130"/>
      <c r="B94" s="131"/>
      <c r="C94" s="24"/>
      <c r="D94" s="25"/>
      <c r="E94" s="25"/>
      <c r="F94" s="133"/>
      <c r="G94" s="133"/>
      <c r="H94" s="133"/>
      <c r="I94" s="134"/>
      <c r="J94" s="132"/>
    </row>
    <row r="95" spans="1:10" ht="15">
      <c r="A95" s="130"/>
      <c r="B95" s="131"/>
      <c r="C95" s="24"/>
      <c r="D95" s="25"/>
      <c r="E95" s="25"/>
      <c r="F95" s="133"/>
      <c r="G95" s="133"/>
      <c r="H95" s="133"/>
      <c r="I95" s="134"/>
      <c r="J95" s="132"/>
    </row>
    <row r="96" spans="1:10" ht="15">
      <c r="A96" s="130"/>
      <c r="B96" s="131"/>
      <c r="C96" s="24"/>
      <c r="D96" s="25"/>
      <c r="E96" s="25"/>
      <c r="F96" s="133"/>
      <c r="G96" s="133"/>
      <c r="H96" s="133"/>
      <c r="I96" s="134"/>
      <c r="J96" s="132"/>
    </row>
    <row r="97" spans="1:10" ht="15">
      <c r="A97" s="130"/>
      <c r="B97" s="131"/>
      <c r="C97" s="24"/>
      <c r="D97" s="25"/>
      <c r="E97" s="25"/>
      <c r="F97" s="133"/>
      <c r="G97" s="133"/>
      <c r="H97" s="133"/>
      <c r="I97" s="134"/>
      <c r="J97" s="132"/>
    </row>
    <row r="98" spans="1:10" ht="15">
      <c r="A98" s="130"/>
      <c r="B98" s="131"/>
      <c r="C98" s="24"/>
      <c r="D98" s="25"/>
      <c r="E98" s="25"/>
      <c r="F98" s="133"/>
      <c r="G98" s="133"/>
      <c r="H98" s="133"/>
      <c r="I98" s="134"/>
      <c r="J98" s="132"/>
    </row>
    <row r="99" spans="1:10" ht="15">
      <c r="A99" s="130"/>
      <c r="B99" s="131"/>
      <c r="C99" s="24"/>
      <c r="D99" s="25"/>
      <c r="E99" s="25"/>
      <c r="F99" s="133"/>
      <c r="G99" s="133"/>
      <c r="H99" s="133"/>
      <c r="I99" s="134"/>
      <c r="J99" s="132"/>
    </row>
    <row r="100" spans="1:10" ht="15">
      <c r="A100" s="130"/>
      <c r="B100" s="131"/>
      <c r="C100" s="24"/>
      <c r="D100" s="25"/>
      <c r="E100" s="25"/>
      <c r="F100" s="133"/>
      <c r="G100" s="133"/>
      <c r="H100" s="133"/>
      <c r="I100" s="134"/>
      <c r="J100" s="132"/>
    </row>
    <row r="101" spans="1:10" ht="15">
      <c r="A101" s="130"/>
      <c r="B101" s="131"/>
      <c r="C101" s="24"/>
      <c r="D101" s="25"/>
      <c r="E101" s="25"/>
      <c r="F101" s="133"/>
      <c r="G101" s="133"/>
      <c r="H101" s="133"/>
      <c r="I101" s="134"/>
      <c r="J101" s="132"/>
    </row>
    <row r="102" spans="1:10" ht="15">
      <c r="A102" s="130"/>
      <c r="B102" s="131"/>
      <c r="C102" s="24"/>
      <c r="D102" s="25"/>
      <c r="E102" s="25"/>
      <c r="F102" s="133"/>
      <c r="G102" s="133"/>
      <c r="H102" s="133"/>
      <c r="I102" s="134"/>
      <c r="J102" s="132"/>
    </row>
    <row r="103" spans="1:10" ht="15">
      <c r="A103" s="130"/>
      <c r="B103" s="131"/>
      <c r="C103" s="24"/>
      <c r="D103" s="25"/>
      <c r="E103" s="25"/>
      <c r="F103" s="133"/>
      <c r="G103" s="133"/>
      <c r="H103" s="133"/>
      <c r="I103" s="134"/>
      <c r="J103" s="132"/>
    </row>
    <row r="104" spans="1:10" ht="15">
      <c r="A104" s="130"/>
      <c r="B104" s="131"/>
      <c r="C104" s="24"/>
      <c r="D104" s="25"/>
      <c r="E104" s="25"/>
      <c r="F104" s="133"/>
      <c r="G104" s="133"/>
      <c r="H104" s="133"/>
      <c r="I104" s="134"/>
      <c r="J104" s="132"/>
    </row>
    <row r="105" spans="1:10" ht="15">
      <c r="A105" s="130"/>
      <c r="B105" s="131"/>
      <c r="C105" s="24"/>
      <c r="D105" s="25"/>
      <c r="E105" s="25"/>
      <c r="F105" s="133"/>
      <c r="G105" s="133"/>
      <c r="H105" s="133"/>
      <c r="I105" s="134"/>
      <c r="J105" s="132"/>
    </row>
    <row r="106" spans="1:10" ht="15">
      <c r="A106" s="130"/>
      <c r="B106" s="131"/>
      <c r="C106" s="24"/>
      <c r="D106" s="25"/>
      <c r="E106" s="25"/>
      <c r="F106" s="133"/>
      <c r="G106" s="133"/>
      <c r="H106" s="133"/>
      <c r="I106" s="134"/>
      <c r="J106" s="132"/>
    </row>
    <row r="107" spans="1:10" ht="15">
      <c r="A107" s="130"/>
      <c r="B107" s="131"/>
      <c r="C107" s="24"/>
      <c r="D107" s="25"/>
      <c r="E107" s="25"/>
      <c r="F107" s="133"/>
      <c r="G107" s="133"/>
      <c r="H107" s="133"/>
      <c r="I107" s="134"/>
      <c r="J107" s="132"/>
    </row>
    <row r="108" spans="1:10" ht="15">
      <c r="A108" s="130"/>
      <c r="B108" s="131"/>
      <c r="C108" s="24"/>
      <c r="D108" s="25"/>
      <c r="E108" s="25"/>
      <c r="F108" s="133"/>
      <c r="G108" s="133"/>
      <c r="H108" s="133"/>
      <c r="I108" s="134"/>
      <c r="J108" s="132"/>
    </row>
    <row r="109" spans="1:10" ht="15">
      <c r="A109" s="130"/>
      <c r="B109" s="131"/>
      <c r="C109" s="24"/>
      <c r="D109" s="25"/>
      <c r="E109" s="25"/>
      <c r="F109" s="133"/>
      <c r="G109" s="133"/>
      <c r="H109" s="133"/>
      <c r="I109" s="134"/>
      <c r="J109" s="132"/>
    </row>
    <row r="110" spans="1:10" ht="15">
      <c r="A110" s="130"/>
      <c r="B110" s="131"/>
      <c r="C110" s="24"/>
      <c r="D110" s="25"/>
      <c r="E110" s="25"/>
      <c r="F110" s="133"/>
      <c r="G110" s="133"/>
      <c r="H110" s="133"/>
      <c r="I110" s="134"/>
      <c r="J110" s="132"/>
    </row>
  </sheetData>
  <sheetProtection/>
  <protectedRanges>
    <protectedRange sqref="D20" name="Plage5_1_2"/>
    <protectedRange sqref="D34:D37" name="Plage6_1"/>
    <protectedRange sqref="D21:D32" name="Plage5_1_2_1"/>
  </protectedRanges>
  <mergeCells count="17">
    <mergeCell ref="A47:D47"/>
    <mergeCell ref="A48:C48"/>
    <mergeCell ref="A49:C49"/>
    <mergeCell ref="A50:C50"/>
    <mergeCell ref="A40:D40"/>
    <mergeCell ref="A41:C41"/>
    <mergeCell ref="A42:C42"/>
    <mergeCell ref="A43:C43"/>
    <mergeCell ref="A44:C44"/>
    <mergeCell ref="A45:C45"/>
    <mergeCell ref="A17:D17"/>
    <mergeCell ref="A18:D18"/>
    <mergeCell ref="A34:D34"/>
    <mergeCell ref="A1:D2"/>
    <mergeCell ref="E1:H2"/>
    <mergeCell ref="A3:D3"/>
    <mergeCell ref="A16:D16"/>
  </mergeCells>
  <printOptions/>
  <pageMargins left="0.7" right="0.7" top="0.75" bottom="0.75" header="0.3" footer="0.3"/>
  <pageSetup horizontalDpi="600" verticalDpi="600" orientation="portrait" paperSize="9" scale="55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PORT Rosenn</dc:creator>
  <cp:keywords/>
  <dc:description/>
  <cp:lastModifiedBy>LE PORT Rosenn</cp:lastModifiedBy>
  <cp:lastPrinted>2024-04-18T13:23:33Z</cp:lastPrinted>
  <dcterms:created xsi:type="dcterms:W3CDTF">2015-09-21T14:24:56Z</dcterms:created>
  <dcterms:modified xsi:type="dcterms:W3CDTF">2024-04-18T13:25:04Z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